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1420" windowHeight="9975" activeTab="1"/>
  </bookViews>
  <sheets>
    <sheet name="Personel" sheetId="3" r:id="rId1"/>
    <sheet name="İzin Onayı" sheetId="2" r:id="rId2"/>
    <sheet name="İzin Kayıt Defteri" sheetId="1" r:id="rId3"/>
  </sheets>
  <externalReferences>
    <externalReference r:id="rId4"/>
  </externalReferences>
  <definedNames>
    <definedName name="_xlnm.Print_Area" localSheetId="1">'İzin Onayı'!$D$1:$L$44</definedName>
  </definedNames>
  <calcPr calcId="124519"/>
</workbook>
</file>

<file path=xl/calcChain.xml><?xml version="1.0" encoding="utf-8"?>
<calcChain xmlns="http://schemas.openxmlformats.org/spreadsheetml/2006/main">
  <c r="O22" i="2"/>
  <c r="O20"/>
  <c r="O19"/>
  <c r="O18"/>
  <c r="O17"/>
  <c r="O16"/>
  <c r="O15"/>
  <c r="O14"/>
  <c r="O13"/>
  <c r="O12"/>
  <c r="O11"/>
  <c r="O10"/>
  <c r="O21" s="1"/>
  <c r="O8"/>
  <c r="W37" i="3"/>
  <c r="Z36"/>
  <c r="Y36"/>
  <c r="X36"/>
  <c r="W36"/>
  <c r="D36"/>
  <c r="Z35"/>
  <c r="Y35"/>
  <c r="X35"/>
  <c r="W35"/>
  <c r="D35"/>
  <c r="Z34"/>
  <c r="Y34"/>
  <c r="X34"/>
  <c r="W34"/>
  <c r="D34"/>
  <c r="Z33"/>
  <c r="Y33"/>
  <c r="X33"/>
  <c r="W33"/>
  <c r="D33"/>
  <c r="Z32"/>
  <c r="Y32"/>
  <c r="X32"/>
  <c r="W32"/>
  <c r="D32"/>
  <c r="Z31"/>
  <c r="Y31"/>
  <c r="X31"/>
  <c r="W31"/>
  <c r="D31"/>
  <c r="Z30"/>
  <c r="Y30"/>
  <c r="X30"/>
  <c r="W30"/>
  <c r="D30"/>
  <c r="Z29"/>
  <c r="Y29"/>
  <c r="X29"/>
  <c r="W29"/>
  <c r="D29"/>
  <c r="Z28"/>
  <c r="Y28"/>
  <c r="X28"/>
  <c r="W28"/>
  <c r="D28"/>
  <c r="Z27"/>
  <c r="Y27"/>
  <c r="X27"/>
  <c r="W27"/>
  <c r="D27"/>
  <c r="Z26"/>
  <c r="Y26"/>
  <c r="X26"/>
  <c r="W26"/>
  <c r="D26"/>
  <c r="Z25"/>
  <c r="Y25"/>
  <c r="X25"/>
  <c r="W25"/>
  <c r="D25"/>
  <c r="Z24"/>
  <c r="Y24"/>
  <c r="X24"/>
  <c r="W24"/>
  <c r="D24"/>
  <c r="Z23"/>
  <c r="Y23"/>
  <c r="X23"/>
  <c r="W23"/>
  <c r="D23"/>
  <c r="Z22"/>
  <c r="Y22"/>
  <c r="X22"/>
  <c r="W22"/>
  <c r="D22"/>
  <c r="Z21"/>
  <c r="Y21"/>
  <c r="X21"/>
  <c r="W21"/>
  <c r="D21"/>
  <c r="Z20"/>
  <c r="Y20"/>
  <c r="X20"/>
  <c r="W20"/>
  <c r="D20"/>
  <c r="Z19"/>
  <c r="Y19"/>
  <c r="X19"/>
  <c r="W19"/>
  <c r="D19"/>
  <c r="Z18"/>
  <c r="Y18"/>
  <c r="X18"/>
  <c r="W18"/>
  <c r="D18"/>
  <c r="Z17"/>
  <c r="Y17"/>
  <c r="X17"/>
  <c r="W17"/>
  <c r="D17"/>
  <c r="Z16"/>
  <c r="Y16"/>
  <c r="X16"/>
  <c r="W16"/>
  <c r="D16"/>
  <c r="Z15"/>
  <c r="Y15"/>
  <c r="X15"/>
  <c r="W15"/>
  <c r="D15"/>
  <c r="Z14"/>
  <c r="Y14"/>
  <c r="X14"/>
  <c r="W14"/>
  <c r="D14"/>
  <c r="Z13"/>
  <c r="Y13"/>
  <c r="X13"/>
  <c r="W13"/>
  <c r="D13"/>
  <c r="Z12"/>
  <c r="Y12"/>
  <c r="X12"/>
  <c r="W12"/>
  <c r="D12"/>
  <c r="Z11"/>
  <c r="Y11"/>
  <c r="X11"/>
  <c r="W11"/>
  <c r="D11"/>
  <c r="Z10"/>
  <c r="Y10"/>
  <c r="X10"/>
  <c r="W10"/>
  <c r="D10"/>
  <c r="Z9"/>
  <c r="Y9"/>
  <c r="X9"/>
  <c r="W9"/>
  <c r="D9"/>
  <c r="Z8"/>
  <c r="Y8"/>
  <c r="X8"/>
  <c r="W8"/>
  <c r="D8"/>
  <c r="Z7"/>
  <c r="Y7"/>
  <c r="X7"/>
  <c r="W7"/>
  <c r="D7"/>
  <c r="Z6"/>
  <c r="Y6"/>
  <c r="X6"/>
  <c r="W6"/>
  <c r="D6"/>
  <c r="Z5"/>
  <c r="Y5"/>
  <c r="X5"/>
  <c r="W5"/>
  <c r="D5"/>
  <c r="Z4"/>
  <c r="Y4"/>
  <c r="X4"/>
  <c r="W4"/>
  <c r="D4"/>
  <c r="S2"/>
  <c r="K17" i="2"/>
  <c r="K19"/>
  <c r="L17"/>
  <c r="D39" s="1"/>
  <c r="B7" i="1"/>
  <c r="O23" i="2" l="1"/>
  <c r="L11" i="1"/>
  <c r="L12" s="1"/>
  <c r="L13" s="1"/>
  <c r="L14" s="1"/>
  <c r="L15" s="1"/>
  <c r="L16" s="1"/>
  <c r="L17" s="1"/>
  <c r="L10"/>
  <c r="K10"/>
  <c r="C11" s="1"/>
  <c r="K11" s="1"/>
  <c r="C12" s="1"/>
  <c r="C13" s="1"/>
  <c r="K13" s="1"/>
  <c r="C14" s="1"/>
  <c r="K14" s="1"/>
  <c r="C15" s="1"/>
  <c r="K15" s="1"/>
  <c r="C16" s="1"/>
  <c r="C17" s="1"/>
  <c r="K17" s="1"/>
  <c r="C10"/>
  <c r="B8"/>
  <c r="B9" s="1"/>
  <c r="A10" s="1"/>
  <c r="B10" s="1"/>
  <c r="A11" s="1"/>
  <c r="B11" s="1"/>
  <c r="A12" s="1"/>
  <c r="B12" s="1"/>
  <c r="A13" s="1"/>
  <c r="B13" s="1"/>
  <c r="A14" s="1"/>
  <c r="B14" s="1"/>
  <c r="A15" s="1"/>
  <c r="B15" s="1"/>
  <c r="A16" s="1"/>
  <c r="B16" s="1"/>
  <c r="A17" s="1"/>
  <c r="B17" s="1"/>
  <c r="A18" s="1"/>
  <c r="B18" s="1"/>
  <c r="A19" s="1"/>
  <c r="B19" s="1"/>
  <c r="A20" s="1"/>
  <c r="B20" s="1"/>
  <c r="A21" s="1"/>
  <c r="B21" s="1"/>
  <c r="A22" s="1"/>
  <c r="B22" s="1"/>
  <c r="A23" s="1"/>
  <c r="B23" s="1"/>
  <c r="A24" s="1"/>
  <c r="B24" s="1"/>
  <c r="A25" s="1"/>
  <c r="B25" s="1"/>
  <c r="A26" s="1"/>
  <c r="B26" s="1"/>
</calcChain>
</file>

<file path=xl/sharedStrings.xml><?xml version="1.0" encoding="utf-8"?>
<sst xmlns="http://schemas.openxmlformats.org/spreadsheetml/2006/main" count="346" uniqueCount="202">
  <si>
    <t>İşe Giriş Tarihi:</t>
  </si>
  <si>
    <t>Adı:</t>
  </si>
  <si>
    <t>Sicil No:</t>
  </si>
  <si>
    <t>Bir Yıllık Çalışma Süresi İçinde Çalışılmayan Gün Sayısı ve Nedenleri</t>
  </si>
  <si>
    <t>Yılı</t>
  </si>
  <si>
    <t>Bir Yıl Önceki İzin Hakkını Kazandığı Tarih</t>
  </si>
  <si>
    <t>Hastalık</t>
  </si>
  <si>
    <t>Askerlik</t>
  </si>
  <si>
    <t>Zorunluluk Hali</t>
  </si>
  <si>
    <t>Devamsızlık</t>
  </si>
  <si>
    <t>Hizmete Ara Verme</t>
  </si>
  <si>
    <t>Diğer Nedenler</t>
  </si>
  <si>
    <t>İzne Hak Kazandığı Tarih</t>
  </si>
  <si>
    <t>İşyerindeki Kıdemi</t>
  </si>
  <si>
    <t>İzin Süresi</t>
  </si>
  <si>
    <t>Yol İzni</t>
  </si>
  <si>
    <t>İzne Başlangıç Tarihi</t>
  </si>
  <si>
    <t>İzinden Dönüş Tarihi</t>
  </si>
  <si>
    <t>İşçinin İmzası</t>
  </si>
  <si>
    <t>YILLIK ÜCRETLİ İZİN KAYDI</t>
  </si>
  <si>
    <t>YILLIK ÜCRETLİ İZİN TALEP VE ONAY FORMU</t>
  </si>
  <si>
    <t>** Bu Bölüm İnsan Kaynakları Tarafından Doldurulacaktır.</t>
  </si>
  <si>
    <t>** Bu Bölüm Personel Tarafından Doldurulacaktır.</t>
  </si>
  <si>
    <t>Görevi</t>
  </si>
  <si>
    <t>İşe Giriş Tarihi</t>
  </si>
  <si>
    <t xml:space="preserve">.... / .... / 20.... ile ... / .... / 20...  tarihleri arasında kullanmam gereken izin hakkımı "Yıllık Ücretli İzin Talep Formu" nda beyan ettiğim günlerde kullanmak istiyorum.  </t>
  </si>
  <si>
    <t>Yıllık İzni Hak Ettiği Tarih</t>
  </si>
  <si>
    <t>İzin Başlangıç Tarihi</t>
  </si>
  <si>
    <t>İzin Bitiş</t>
  </si>
  <si>
    <t>(İşe Başlama) Tarihi</t>
  </si>
  <si>
    <t>Personelin Adı:</t>
  </si>
  <si>
    <t>İzin Talep Tarihi:</t>
  </si>
  <si>
    <t>İmza:</t>
  </si>
  <si>
    <t>İzin Gün Sayısı</t>
  </si>
  <si>
    <t>İrtibat Telefon No</t>
  </si>
  <si>
    <t>İzinde Bulunacağı Adres</t>
  </si>
  <si>
    <t>DÜŞÜNCE VE ONAY</t>
  </si>
  <si>
    <t>ONAY</t>
  </si>
  <si>
    <t>İNSAN KAYNAKLARI</t>
  </si>
  <si>
    <t>BÖLÜM YÖN. / GRUP YÖNET.</t>
  </si>
  <si>
    <t>GENEL MÜD. / GENEL MÜD. YR.</t>
  </si>
  <si>
    <t>..... / .... / 20....</t>
  </si>
  <si>
    <t>   …………... Yılına ait yıllık ücretli izin hakkımı ....../....../ 20….. Tarihi ile  ..../...../ 20…. Tarihleri arasında kullandım.</t>
  </si>
  <si>
    <t>İmza</t>
  </si>
  <si>
    <t>İş Başı Tarihi</t>
  </si>
  <si>
    <t>İK-</t>
  </si>
  <si>
    <t>Sayfa 1</t>
  </si>
  <si>
    <r>
      <t xml:space="preserve">Form: </t>
    </r>
    <r>
      <rPr>
        <sz val="10"/>
        <color rgb="FF000000"/>
        <rFont val="Arial Narrow"/>
        <family val="2"/>
        <charset val="162"/>
      </rPr>
      <t>İK-</t>
    </r>
  </si>
  <si>
    <t>T.C.</t>
  </si>
  <si>
    <t>ALİ</t>
  </si>
  <si>
    <t>0600010437441</t>
  </si>
  <si>
    <t>İşçinin Soyadı:</t>
  </si>
  <si>
    <t xml:space="preserve"> İNAN</t>
  </si>
  <si>
    <t>Unvanı:</t>
  </si>
  <si>
    <t>Operatör</t>
  </si>
  <si>
    <t>Personelin Adı Soyadı</t>
  </si>
  <si>
    <t xml:space="preserve">       Gereğini Arz Ederim.</t>
  </si>
  <si>
    <t xml:space="preserve">       Saygılarımla.</t>
  </si>
  <si>
    <t xml:space="preserve">       Yıllık Ücretli İzin kullanma dönemim olan  </t>
  </si>
  <si>
    <t>Yakup</t>
  </si>
  <si>
    <t>ÖZCAN</t>
  </si>
  <si>
    <t>İNSAN KAYNAKLARI VE EĞİTİM MÜDÜRLÜĞÜNE</t>
  </si>
  <si>
    <t xml:space="preserve">          4857 sayılı İş Kanununun 56. maddesi, İl Özel İdaresi adına Türk Ağır Sanayii ve Hizmet Sektörü Kamu İşverenleri Sendikası (TÜHİS) ile Türkiye Yol, Yapı, İnşaat İşçileri Sendikası (T.Yol-İş) arsında işletme düzeyinde imzalanan Toplu İş Sözleşmesinin 32. maddesi ve  İşçi Yıllık İzin Yönetmeliği esasları dahilinde, Kimliği yukarıda yer alan personelimizin, …………... yılına ait yıllık ücretli izin hakkını ...... /...... /20…..  tarihinde ayrılmak ve ..... /..... / 20…. tarihinde göreve başlamak kaydıyla kullanması uygundur.</t>
  </si>
  <si>
    <t>Hafta Tatili</t>
  </si>
  <si>
    <t>Bayram</t>
  </si>
  <si>
    <t>İzin Süresi (iş Günü)</t>
  </si>
  <si>
    <t xml:space="preserve">Kul. Top. İzin </t>
  </si>
  <si>
    <t>2018 YILINDA KULLADIĞI TOPLAM İZİN</t>
  </si>
  <si>
    <t>SENELİK İZİN</t>
  </si>
  <si>
    <t>REFAKAT İZİN</t>
  </si>
  <si>
    <t>MAZERET İZİN</t>
  </si>
  <si>
    <t>SIRA NO</t>
  </si>
  <si>
    <t>ADI</t>
  </si>
  <si>
    <t>SOYADI</t>
  </si>
  <si>
    <t>POZISYONU</t>
  </si>
  <si>
    <t>VEKALET ETTİĞİ POZİSYON</t>
  </si>
  <si>
    <t>KADRO TARİHİ</t>
  </si>
  <si>
    <t>İZİN İKTİSAP TARİHİ</t>
  </si>
  <si>
    <t>Ünitesi</t>
  </si>
  <si>
    <t>1999-2001 HİZ.YILI</t>
  </si>
  <si>
    <t>2007-2008 HİZ.YILI</t>
  </si>
  <si>
    <t>2008-2009 HİZ.YILI</t>
  </si>
  <si>
    <t>2009-2010 HİZ.YILI</t>
  </si>
  <si>
    <t>2010-2011 HİZ.YILI</t>
  </si>
  <si>
    <t>2011-2012 HİZ.YIL</t>
  </si>
  <si>
    <t>2012-2013 HİZ.YIL</t>
  </si>
  <si>
    <t>2013-2014 HİZ.YIL</t>
  </si>
  <si>
    <t>2014-2015 HİZ.YIL</t>
  </si>
  <si>
    <t>2015-2016 HİZ.YIL</t>
  </si>
  <si>
    <t>2016-2017 HİZ.YIL</t>
  </si>
  <si>
    <t>2017-2018 HİZ.YIL</t>
  </si>
  <si>
    <t>TOPLAM</t>
  </si>
  <si>
    <t xml:space="preserve">SENELİK </t>
  </si>
  <si>
    <t>REFAKAT</t>
  </si>
  <si>
    <t>MAZERET</t>
  </si>
  <si>
    <t xml:space="preserve">Gün </t>
  </si>
  <si>
    <t>AYRILIŞ TARİHİ</t>
  </si>
  <si>
    <t>İŞE BAŞLAMA TARİHİ</t>
  </si>
  <si>
    <t xml:space="preserve">Abidin </t>
  </si>
  <si>
    <t>KILIÇARSLAN</t>
  </si>
  <si>
    <t>İşçi</t>
  </si>
  <si>
    <t>Fotokopici</t>
  </si>
  <si>
    <t>Destek Hizmetleri Müdürlüğü</t>
  </si>
  <si>
    <t>Adem</t>
  </si>
  <si>
    <t>Düz İşçi</t>
  </si>
  <si>
    <t>Büro Görevlisi</t>
  </si>
  <si>
    <t>Mali Hizmetler Müdürlüğü</t>
  </si>
  <si>
    <t xml:space="preserve">Bekir </t>
  </si>
  <si>
    <t>TUNCAL</t>
  </si>
  <si>
    <t xml:space="preserve">Cengiz </t>
  </si>
  <si>
    <t>SAFTAN</t>
  </si>
  <si>
    <t>Kat Görevlisi</t>
  </si>
  <si>
    <t>YİĞİT</t>
  </si>
  <si>
    <t xml:space="preserve">Davut </t>
  </si>
  <si>
    <t>GÜLBAHÇE</t>
  </si>
  <si>
    <t>Topograf</t>
  </si>
  <si>
    <t>İnşaat Usta Yrd.</t>
  </si>
  <si>
    <t>Yozgat Hizmet Birliği</t>
  </si>
  <si>
    <t xml:space="preserve">Elif </t>
  </si>
  <si>
    <t>ERTEN</t>
  </si>
  <si>
    <t xml:space="preserve">Fatih </t>
  </si>
  <si>
    <t xml:space="preserve">KARA </t>
  </si>
  <si>
    <t>Bina ve Mal Bakıcısı</t>
  </si>
  <si>
    <t>Kaloriferci</t>
  </si>
  <si>
    <t>Emlak ve İstimlak Müdürlüğü</t>
  </si>
  <si>
    <t xml:space="preserve">Hakan </t>
  </si>
  <si>
    <t>KOÇAK</t>
  </si>
  <si>
    <t>Şoför</t>
  </si>
  <si>
    <t>Proje ve Yapım İşleri Bürosu</t>
  </si>
  <si>
    <t xml:space="preserve">Halil </t>
  </si>
  <si>
    <t>COŞAR</t>
  </si>
  <si>
    <t xml:space="preserve">Hatice </t>
  </si>
  <si>
    <t>UYGUR</t>
  </si>
  <si>
    <t xml:space="preserve">İhsan </t>
  </si>
  <si>
    <t>DALGIÇ</t>
  </si>
  <si>
    <t>İnsan Kaynakları ve Eğitim Müdürlüğü</t>
  </si>
  <si>
    <t>İsmet</t>
  </si>
  <si>
    <t>CANDEMİR</t>
  </si>
  <si>
    <t>Kazım</t>
  </si>
  <si>
    <t>ALPASLAN</t>
  </si>
  <si>
    <t>Korhan</t>
  </si>
  <si>
    <t>ŞENOL</t>
  </si>
  <si>
    <t>M. Ali</t>
  </si>
  <si>
    <t>ERGÜL</t>
  </si>
  <si>
    <t>M. Şevket</t>
  </si>
  <si>
    <t>YILDIZOĞLU</t>
  </si>
  <si>
    <t xml:space="preserve">Macit </t>
  </si>
  <si>
    <t>ARSLAN</t>
  </si>
  <si>
    <t>İnsan Kaynakları ve Eğitim Müdürlüğ</t>
  </si>
  <si>
    <t xml:space="preserve">Melek </t>
  </si>
  <si>
    <t>ÖZKAN</t>
  </si>
  <si>
    <t>Sekreter</t>
  </si>
  <si>
    <t>Mevlüş</t>
  </si>
  <si>
    <t>ÜNAL</t>
  </si>
  <si>
    <t>Temizlik İşçisi</t>
  </si>
  <si>
    <t xml:space="preserve">Mikail </t>
  </si>
  <si>
    <t>YILDIRIM</t>
  </si>
  <si>
    <t>Murat</t>
  </si>
  <si>
    <t>ÖZDÖL</t>
  </si>
  <si>
    <t xml:space="preserve">Mustafa </t>
  </si>
  <si>
    <t xml:space="preserve">Muteber </t>
  </si>
  <si>
    <t>KARAMEŞE</t>
  </si>
  <si>
    <t>Kültür ve Sosyal İşler Müdürlüğü</t>
  </si>
  <si>
    <t>Necdet</t>
  </si>
  <si>
    <t>ALTINOK</t>
  </si>
  <si>
    <t>Yol ve Ulaşım Hizmetleri Müdürlüğü</t>
  </si>
  <si>
    <t>Nusret</t>
  </si>
  <si>
    <t>ALPER</t>
  </si>
  <si>
    <t>O. Nuri</t>
  </si>
  <si>
    <t>TOKATLIOĞLU</t>
  </si>
  <si>
    <t>Makine Arazi Teknisyeni</t>
  </si>
  <si>
    <t>Pervin</t>
  </si>
  <si>
    <t>KORKMAZ</t>
  </si>
  <si>
    <t>Bilgi İşlem Müdürlüğü</t>
  </si>
  <si>
    <t xml:space="preserve">Sadettin </t>
  </si>
  <si>
    <t>KILINÇASLAN</t>
  </si>
  <si>
    <t>Sinan</t>
  </si>
  <si>
    <t>Veli</t>
  </si>
  <si>
    <t xml:space="preserve">KILIÇ </t>
  </si>
  <si>
    <t>Puantajcı</t>
  </si>
  <si>
    <t>onbir</t>
  </si>
  <si>
    <t>Naciye OĞURLU</t>
  </si>
  <si>
    <t xml:space="preserve"> </t>
  </si>
  <si>
    <t xml:space="preserve">        Ayrıntılı durumu yukarıda yazılı adı geçene, 4857 sayılı İş Kanununun 56. maddesi, İl Özel İdaresi adına Türk Ağır Sanayii ve Hizmet Sektörü Kamu İşverenleri Sendikası (TÜHİS) ile Türkiye Yol, Yapı, İnşaat İşçileri Sendikası (T.Yol-İş) arsında işletme düzeyinde imzalanan III. Dönem Toplu İş Sözleşmesinin 32. maddesi ve  İşçi Yıllık İzin Yönetmeliği esasları dahilinde </t>
  </si>
  <si>
    <t xml:space="preserve">İş günü yıllık izin verilmesini ve görevinin </t>
  </si>
  <si>
    <t>tarafından yürütülmesini olurlarınıza arz ederim.</t>
  </si>
  <si>
    <t>İZNİ BULUNDUĞU YILLAR</t>
  </si>
  <si>
    <t>2016    2017</t>
  </si>
  <si>
    <t>2015    2016</t>
  </si>
  <si>
    <t>2014    2015</t>
  </si>
  <si>
    <t>2013    2014</t>
  </si>
  <si>
    <t>2012    2013</t>
  </si>
  <si>
    <t>2011    2012</t>
  </si>
  <si>
    <t>2010    2011</t>
  </si>
  <si>
    <t>2009    2010</t>
  </si>
  <si>
    <t>2008    2009</t>
  </si>
  <si>
    <t>2007           2008</t>
  </si>
  <si>
    <t>1999               2001</t>
  </si>
  <si>
    <t>Topl.</t>
  </si>
  <si>
    <t>K.İz</t>
  </si>
  <si>
    <t>…/…/…….</t>
  </si>
  <si>
    <t>YOZGAT İL ÖZEL İDARSİ</t>
  </si>
</sst>
</file>

<file path=xl/styles.xml><?xml version="1.0" encoding="utf-8"?>
<styleSheet xmlns="http://schemas.openxmlformats.org/spreadsheetml/2006/main">
  <numFmts count="1">
    <numFmt numFmtId="164" formatCode="dd/mm/yyyy;@"/>
  </numFmts>
  <fonts count="36">
    <font>
      <sz val="11"/>
      <color theme="1"/>
      <name val="Calibri"/>
      <family val="2"/>
      <charset val="162"/>
      <scheme val="minor"/>
    </font>
    <font>
      <sz val="12"/>
      <color theme="1"/>
      <name val="Times New Roman"/>
      <family val="1"/>
      <charset val="162"/>
    </font>
    <font>
      <sz val="10"/>
      <color theme="1"/>
      <name val="Times New Roman"/>
      <family val="1"/>
      <charset val="162"/>
    </font>
    <font>
      <b/>
      <sz val="12"/>
      <name val="Times New Roman"/>
      <family val="1"/>
      <charset val="162"/>
    </font>
    <font>
      <sz val="5"/>
      <color theme="1"/>
      <name val="Arial"/>
      <family val="2"/>
      <charset val="162"/>
    </font>
    <font>
      <sz val="10"/>
      <color theme="1"/>
      <name val="Arial"/>
      <family val="2"/>
      <charset val="162"/>
    </font>
    <font>
      <b/>
      <sz val="10"/>
      <color theme="1"/>
      <name val="Arial"/>
      <family val="2"/>
      <charset val="162"/>
    </font>
    <font>
      <sz val="5"/>
      <color theme="1"/>
      <name val="Calibri"/>
      <family val="2"/>
      <charset val="162"/>
      <scheme val="minor"/>
    </font>
    <font>
      <b/>
      <sz val="10"/>
      <color rgb="FF000000"/>
      <name val="Arial Narrow"/>
      <family val="2"/>
      <charset val="162"/>
    </font>
    <font>
      <sz val="10"/>
      <color rgb="FF000000"/>
      <name val="Arial Narrow"/>
      <family val="2"/>
      <charset val="162"/>
    </font>
    <font>
      <sz val="13"/>
      <color theme="1"/>
      <name val="Times New Roman"/>
      <family val="1"/>
      <charset val="162"/>
    </font>
    <font>
      <sz val="11"/>
      <color theme="1"/>
      <name val="Times New Roman"/>
      <family val="1"/>
      <charset val="162"/>
    </font>
    <font>
      <sz val="12"/>
      <color theme="1"/>
      <name val="Calibri"/>
      <family val="2"/>
      <charset val="162"/>
      <scheme val="minor"/>
    </font>
    <font>
      <b/>
      <sz val="12"/>
      <color theme="1"/>
      <name val="Arial"/>
      <family val="2"/>
      <charset val="162"/>
    </font>
    <font>
      <sz val="12"/>
      <color theme="1"/>
      <name val="Arial"/>
      <family val="2"/>
      <charset val="162"/>
    </font>
    <font>
      <b/>
      <sz val="12"/>
      <color theme="1"/>
      <name val="Calibri"/>
      <family val="2"/>
      <charset val="162"/>
      <scheme val="minor"/>
    </font>
    <font>
      <sz val="14"/>
      <name val="Times New Roman"/>
      <family val="1"/>
      <charset val="162"/>
    </font>
    <font>
      <sz val="12"/>
      <name val="Times New Roman"/>
      <family val="1"/>
      <charset val="162"/>
    </font>
    <font>
      <b/>
      <sz val="12"/>
      <color indexed="12"/>
      <name val="Times New Roman"/>
      <family val="1"/>
      <charset val="162"/>
    </font>
    <font>
      <sz val="12"/>
      <color rgb="FFFFFF00"/>
      <name val="Times New Roman"/>
      <family val="1"/>
      <charset val="162"/>
    </font>
    <font>
      <b/>
      <sz val="12"/>
      <color rgb="FFFFFF00"/>
      <name val="Times New Roman"/>
      <family val="1"/>
      <charset val="162"/>
    </font>
    <font>
      <sz val="12"/>
      <color rgb="FFFF0000"/>
      <name val="Times New Roman"/>
      <family val="1"/>
      <charset val="162"/>
    </font>
    <font>
      <sz val="16"/>
      <name val="Times New Roman"/>
      <family val="1"/>
      <charset val="162"/>
    </font>
    <font>
      <sz val="11"/>
      <name val="Times New Roman"/>
      <family val="1"/>
      <charset val="162"/>
    </font>
    <font>
      <sz val="11"/>
      <color theme="0"/>
      <name val="Times New Roman"/>
      <family val="1"/>
      <charset val="162"/>
    </font>
    <font>
      <b/>
      <sz val="11"/>
      <color theme="1"/>
      <name val="Times New Roman"/>
      <family val="1"/>
      <charset val="162"/>
    </font>
    <font>
      <b/>
      <sz val="13"/>
      <name val="Times New Roman"/>
      <family val="1"/>
      <charset val="162"/>
    </font>
    <font>
      <b/>
      <sz val="13"/>
      <color theme="1"/>
      <name val="Arial"/>
      <family val="2"/>
      <charset val="162"/>
    </font>
    <font>
      <b/>
      <sz val="13"/>
      <color theme="1"/>
      <name val="Calibri"/>
      <family val="2"/>
      <charset val="162"/>
      <scheme val="minor"/>
    </font>
    <font>
      <b/>
      <sz val="13"/>
      <color theme="1"/>
      <name val="Times New Roman"/>
      <family val="1"/>
      <charset val="162"/>
    </font>
    <font>
      <i/>
      <sz val="12"/>
      <color theme="1"/>
      <name val="Arial"/>
      <family val="2"/>
      <charset val="162"/>
    </font>
    <font>
      <b/>
      <sz val="15"/>
      <color theme="1"/>
      <name val="Arial Narrow"/>
      <family val="2"/>
      <charset val="162"/>
    </font>
    <font>
      <sz val="15"/>
      <color theme="1"/>
      <name val="Arial Narrow"/>
      <family val="2"/>
      <charset val="162"/>
    </font>
    <font>
      <b/>
      <i/>
      <sz val="12"/>
      <color indexed="10"/>
      <name val="Arial Tur"/>
    </font>
    <font>
      <b/>
      <i/>
      <sz val="10"/>
      <color indexed="10"/>
      <name val="Arial Tur"/>
    </font>
    <font>
      <i/>
      <sz val="10"/>
      <color indexed="10"/>
      <name val="Arial Tur"/>
    </font>
  </fonts>
  <fills count="1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00B050"/>
        <bgColor indexed="64"/>
      </patternFill>
    </fill>
    <fill>
      <patternFill patternType="solid">
        <fgColor indexed="47"/>
        <bgColor indexed="64"/>
      </patternFill>
    </fill>
    <fill>
      <patternFill patternType="solid">
        <fgColor indexed="57"/>
        <bgColor indexed="64"/>
      </patternFill>
    </fill>
    <fill>
      <patternFill patternType="solid">
        <fgColor indexed="45"/>
        <bgColor indexed="64"/>
      </patternFill>
    </fill>
    <fill>
      <patternFill patternType="solid">
        <fgColor indexed="42"/>
        <bgColor indexed="64"/>
      </patternFill>
    </fill>
    <fill>
      <patternFill patternType="solid">
        <fgColor rgb="FF0202BE"/>
        <bgColor indexed="64"/>
      </patternFill>
    </fill>
    <fill>
      <patternFill patternType="solid">
        <fgColor rgb="FFFFFF00"/>
        <bgColor indexed="64"/>
      </patternFill>
    </fill>
    <fill>
      <patternFill patternType="solid">
        <fgColor theme="8"/>
        <bgColor indexed="64"/>
      </patternFill>
    </fill>
    <fill>
      <patternFill patternType="solid">
        <fgColor indexed="9"/>
        <bgColor indexed="64"/>
      </patternFill>
    </fill>
    <fill>
      <patternFill patternType="solid">
        <fgColor theme="9" tint="0.39997558519241921"/>
        <bgColor indexed="64"/>
      </patternFill>
    </fill>
  </fills>
  <borders count="9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right/>
      <top/>
      <bottom style="thick">
        <color rgb="FF7F7F7F"/>
      </bottom>
      <diagonal/>
    </border>
    <border>
      <left/>
      <right/>
      <top/>
      <bottom style="medium">
        <color rgb="FF7F7F7F"/>
      </bottom>
      <diagonal/>
    </border>
    <border>
      <left/>
      <right style="thick">
        <color rgb="FF7F7F7F"/>
      </right>
      <top/>
      <bottom style="medium">
        <color rgb="FF7F7F7F"/>
      </bottom>
      <diagonal/>
    </border>
    <border>
      <left/>
      <right style="thick">
        <color rgb="FF7F7F7F"/>
      </right>
      <top/>
      <bottom/>
      <diagonal/>
    </border>
    <border>
      <left style="thick">
        <color rgb="FF7F7F7F"/>
      </left>
      <right style="medium">
        <color rgb="FF7F7F7F"/>
      </right>
      <top/>
      <bottom style="medium">
        <color rgb="FF7F7F7F"/>
      </bottom>
      <diagonal/>
    </border>
    <border>
      <left style="thick">
        <color rgb="FF7F7F7F"/>
      </left>
      <right style="medium">
        <color rgb="FF7F7F7F"/>
      </right>
      <top/>
      <bottom/>
      <diagonal/>
    </border>
    <border>
      <left/>
      <right style="thick">
        <color rgb="FF7F7F7F"/>
      </right>
      <top/>
      <bottom style="thick">
        <color rgb="FF7F7F7F"/>
      </bottom>
      <diagonal/>
    </border>
    <border>
      <left style="thick">
        <color rgb="FF7F7F7F"/>
      </left>
      <right style="medium">
        <color rgb="FF7F7F7F"/>
      </right>
      <top/>
      <bottom style="thick">
        <color rgb="FF7F7F7F"/>
      </bottom>
      <diagonal/>
    </border>
    <border>
      <left style="medium">
        <color rgb="FF7F7F7F"/>
      </left>
      <right style="medium">
        <color rgb="FF7F7F7F"/>
      </right>
      <top/>
      <bottom style="medium">
        <color rgb="FF7F7F7F"/>
      </bottom>
      <diagonal/>
    </border>
    <border>
      <left/>
      <right style="medium">
        <color rgb="FF7F7F7F"/>
      </right>
      <top/>
      <bottom style="medium">
        <color rgb="FF7F7F7F"/>
      </bottom>
      <diagonal/>
    </border>
    <border>
      <left/>
      <right style="medium">
        <color rgb="FF7F7F7F"/>
      </right>
      <top/>
      <bottom/>
      <diagonal/>
    </border>
    <border>
      <left style="thick">
        <color rgb="FF7F7F7F"/>
      </left>
      <right/>
      <top/>
      <bottom/>
      <diagonal/>
    </border>
    <border>
      <left style="thick">
        <color rgb="FF7F7F7F"/>
      </left>
      <right/>
      <top/>
      <bottom style="thick">
        <color rgb="FF7F7F7F"/>
      </bottom>
      <diagonal/>
    </border>
    <border>
      <left/>
      <right style="medium">
        <color rgb="FF7F7F7F"/>
      </right>
      <top/>
      <bottom style="thick">
        <color rgb="FF7F7F7F"/>
      </bottom>
      <diagonal/>
    </border>
    <border>
      <left style="thick">
        <color rgb="FF7F7F7F"/>
      </left>
      <right style="thick">
        <color rgb="FF7F7F7F"/>
      </right>
      <top/>
      <bottom/>
      <diagonal/>
    </border>
    <border>
      <left/>
      <right/>
      <top style="medium">
        <color rgb="FF7F7F7F"/>
      </top>
      <bottom style="thick">
        <color rgb="FF7F7F7F"/>
      </bottom>
      <diagonal/>
    </border>
    <border>
      <left style="thick">
        <color rgb="FF7F7F7F"/>
      </left>
      <right/>
      <top style="thick">
        <color rgb="FF7F7F7F"/>
      </top>
      <bottom style="medium">
        <color rgb="FF7F7F7F"/>
      </bottom>
      <diagonal/>
    </border>
    <border>
      <left/>
      <right/>
      <top style="thick">
        <color rgb="FF7F7F7F"/>
      </top>
      <bottom style="medium">
        <color rgb="FF7F7F7F"/>
      </bottom>
      <diagonal/>
    </border>
    <border>
      <left/>
      <right style="thick">
        <color rgb="FF7F7F7F"/>
      </right>
      <top style="thick">
        <color rgb="FF7F7F7F"/>
      </top>
      <bottom style="medium">
        <color rgb="FF7F7F7F"/>
      </bottom>
      <diagonal/>
    </border>
    <border>
      <left/>
      <right style="thick">
        <color rgb="FF7F7F7F"/>
      </right>
      <top style="medium">
        <color rgb="FF7F7F7F"/>
      </top>
      <bottom style="medium">
        <color rgb="FF7F7F7F"/>
      </bottom>
      <diagonal/>
    </border>
    <border>
      <left style="thick">
        <color rgb="FF7F7F7F"/>
      </left>
      <right/>
      <top style="medium">
        <color rgb="FF7F7F7F"/>
      </top>
      <bottom/>
      <diagonal/>
    </border>
    <border>
      <left/>
      <right/>
      <top style="medium">
        <color rgb="FF7F7F7F"/>
      </top>
      <bottom/>
      <diagonal/>
    </border>
    <border>
      <left/>
      <right style="thick">
        <color rgb="FF7F7F7F"/>
      </right>
      <top style="medium">
        <color rgb="FF7F7F7F"/>
      </top>
      <bottom/>
      <diagonal/>
    </border>
    <border>
      <left style="thick">
        <color rgb="FF7F7F7F"/>
      </left>
      <right style="medium">
        <color rgb="FF7F7F7F"/>
      </right>
      <top style="medium">
        <color rgb="FF7F7F7F"/>
      </top>
      <bottom/>
      <diagonal/>
    </border>
    <border>
      <left style="medium">
        <color rgb="FF7F7F7F"/>
      </left>
      <right/>
      <top style="medium">
        <color rgb="FF7F7F7F"/>
      </top>
      <bottom/>
      <diagonal/>
    </border>
    <border>
      <left style="medium">
        <color rgb="FF7F7F7F"/>
      </left>
      <right/>
      <top/>
      <bottom/>
      <diagonal/>
    </border>
    <border>
      <left style="medium">
        <color rgb="FF7F7F7F"/>
      </left>
      <right/>
      <top/>
      <bottom style="medium">
        <color rgb="FF7F7F7F"/>
      </bottom>
      <diagonal/>
    </border>
    <border>
      <left style="medium">
        <color rgb="FF7F7F7F"/>
      </left>
      <right/>
      <top/>
      <bottom style="thick">
        <color rgb="FF7F7F7F"/>
      </bottom>
      <diagonal/>
    </border>
    <border>
      <left style="medium">
        <color rgb="FF7F7F7F"/>
      </left>
      <right style="medium">
        <color rgb="FF7F7F7F"/>
      </right>
      <top style="medium">
        <color rgb="FF7F7F7F"/>
      </top>
      <bottom/>
      <diagonal/>
    </border>
    <border>
      <left/>
      <right style="medium">
        <color rgb="FF7F7F7F"/>
      </right>
      <top style="medium">
        <color rgb="FF7F7F7F"/>
      </top>
      <bottom/>
      <diagonal/>
    </border>
    <border>
      <left style="thick">
        <color rgb="FF7F7F7F"/>
      </left>
      <right/>
      <top style="thick">
        <color rgb="FF7F7F7F"/>
      </top>
      <bottom/>
      <diagonal/>
    </border>
    <border>
      <left/>
      <right style="medium">
        <color rgb="FF7F7F7F"/>
      </right>
      <top style="thick">
        <color rgb="FF7F7F7F"/>
      </top>
      <bottom/>
      <diagonal/>
    </border>
    <border>
      <left style="medium">
        <color rgb="FF7F7F7F"/>
      </left>
      <right/>
      <top style="thick">
        <color rgb="FF7F7F7F"/>
      </top>
      <bottom/>
      <diagonal/>
    </border>
    <border>
      <left/>
      <right/>
      <top style="thick">
        <color rgb="FF7F7F7F"/>
      </top>
      <bottom/>
      <diagonal/>
    </border>
    <border>
      <left/>
      <right style="thick">
        <color rgb="FF7F7F7F"/>
      </right>
      <top style="thick">
        <color rgb="FF7F7F7F"/>
      </top>
      <bottom/>
      <diagonal/>
    </border>
    <border>
      <left/>
      <right/>
      <top style="thick">
        <color rgb="FF7F7F7F"/>
      </top>
      <bottom style="thick">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7F7F7F"/>
      </left>
      <right style="thick">
        <color rgb="FF7F7F7F"/>
      </right>
      <top style="medium">
        <color rgb="FF7F7F7F"/>
      </top>
      <bottom style="thick">
        <color rgb="FF7F7F7F"/>
      </bottom>
      <diagonal/>
    </border>
    <border>
      <left style="medium">
        <color rgb="FF7F7F7F"/>
      </left>
      <right style="medium">
        <color rgb="FF7F7F7F"/>
      </right>
      <top style="medium">
        <color rgb="FF7F7F7F"/>
      </top>
      <bottom style="thick">
        <color rgb="FF7F7F7F"/>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medium">
        <color rgb="FF7F7F7F"/>
      </right>
      <top style="thick">
        <color theme="0" tint="-0.499984740745262"/>
      </top>
      <bottom style="thick">
        <color theme="0" tint="-0.499984740745262"/>
      </bottom>
      <diagonal/>
    </border>
    <border>
      <left style="medium">
        <color rgb="FF7F7F7F"/>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thick">
        <color rgb="FF7F7F7F"/>
      </left>
      <right/>
      <top style="thick">
        <color rgb="FF7F7F7F"/>
      </top>
      <bottom style="thick">
        <color rgb="FF7F7F7F"/>
      </bottom>
      <diagonal/>
    </border>
    <border>
      <left/>
      <right style="medium">
        <color rgb="FF7F7F7F"/>
      </right>
      <top style="thick">
        <color rgb="FF7F7F7F"/>
      </top>
      <bottom style="thick">
        <color rgb="FF7F7F7F"/>
      </bottom>
      <diagonal/>
    </border>
    <border>
      <left style="medium">
        <color rgb="FF7F7F7F"/>
      </left>
      <right/>
      <top style="thick">
        <color rgb="FF7F7F7F"/>
      </top>
      <bottom style="thick">
        <color rgb="FF7F7F7F"/>
      </bottom>
      <diagonal/>
    </border>
    <border>
      <left/>
      <right style="thick">
        <color rgb="FF7F7F7F"/>
      </right>
      <top style="thick">
        <color rgb="FF7F7F7F"/>
      </top>
      <bottom style="thick">
        <color rgb="FF7F7F7F"/>
      </bottom>
      <diagonal/>
    </border>
    <border>
      <left style="medium">
        <color rgb="FF7F7F7F"/>
      </left>
      <right style="thick">
        <color rgb="FF7F7F7F"/>
      </right>
      <top style="medium">
        <color rgb="FF7F7F7F"/>
      </top>
      <bottom/>
      <diagonal/>
    </border>
    <border>
      <left style="medium">
        <color rgb="FF7F7F7F"/>
      </left>
      <right style="thick">
        <color rgb="FF7F7F7F"/>
      </right>
      <top/>
      <bottom style="medium">
        <color rgb="FF7F7F7F"/>
      </bottom>
      <diagonal/>
    </border>
  </borders>
  <cellStyleXfs count="1">
    <xf numFmtId="0" fontId="0" fillId="0" borderId="0"/>
  </cellStyleXfs>
  <cellXfs count="365">
    <xf numFmtId="0" fontId="0" fillId="0" borderId="0" xfId="0"/>
    <xf numFmtId="0" fontId="2" fillId="0" borderId="1" xfId="0" applyFont="1" applyBorder="1" applyAlignment="1">
      <alignment vertical="top" wrapText="1"/>
    </xf>
    <xf numFmtId="0" fontId="0" fillId="0" borderId="0" xfId="0" applyAlignment="1">
      <alignment vertical="center"/>
    </xf>
    <xf numFmtId="0" fontId="2" fillId="0" borderId="1" xfId="0" applyFont="1" applyBorder="1" applyAlignment="1">
      <alignment horizontal="center" vertical="center" wrapText="1"/>
    </xf>
    <xf numFmtId="0" fontId="1" fillId="0" borderId="19"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vertical="top" wrapText="1"/>
    </xf>
    <xf numFmtId="0" fontId="0" fillId="0" borderId="0" xfId="0" applyAlignment="1">
      <alignment wrapText="1"/>
    </xf>
    <xf numFmtId="0" fontId="4" fillId="0" borderId="0" xfId="0" applyFont="1" applyAlignment="1">
      <alignment wrapText="1"/>
    </xf>
    <xf numFmtId="0" fontId="5" fillId="0" borderId="26" xfId="0" applyFont="1" applyBorder="1" applyAlignment="1">
      <alignment wrapText="1"/>
    </xf>
    <xf numFmtId="0" fontId="0" fillId="0" borderId="25" xfId="0" applyBorder="1" applyAlignment="1">
      <alignment horizontal="center" wrapText="1"/>
    </xf>
    <xf numFmtId="0" fontId="5" fillId="0" borderId="25" xfId="0" applyFont="1"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4" fillId="0" borderId="23" xfId="0" applyFont="1" applyBorder="1" applyAlignment="1">
      <alignment wrapText="1"/>
    </xf>
    <xf numFmtId="0" fontId="7" fillId="0" borderId="23" xfId="0" applyFont="1" applyBorder="1" applyAlignment="1">
      <alignment horizontal="center" wrapText="1"/>
    </xf>
    <xf numFmtId="0" fontId="4" fillId="0" borderId="23" xfId="0" applyFont="1" applyBorder="1" applyAlignment="1">
      <alignment horizontal="center" wrapText="1"/>
    </xf>
    <xf numFmtId="0" fontId="0" fillId="0" borderId="25" xfId="0" applyBorder="1" applyAlignment="1"/>
    <xf numFmtId="0" fontId="0" fillId="0" borderId="47" xfId="0" applyBorder="1" applyAlignment="1"/>
    <xf numFmtId="0" fontId="0" fillId="0" borderId="0" xfId="0" applyFill="1"/>
    <xf numFmtId="0" fontId="5" fillId="0" borderId="32" xfId="0" applyFont="1" applyFill="1" applyBorder="1" applyAlignment="1">
      <alignment wrapText="1"/>
    </xf>
    <xf numFmtId="0" fontId="5" fillId="0" borderId="0" xfId="0" applyFont="1" applyFill="1" applyAlignment="1">
      <alignment wrapText="1"/>
    </xf>
    <xf numFmtId="0" fontId="5" fillId="0" borderId="33" xfId="0" applyFont="1" applyFill="1" applyBorder="1" applyAlignment="1">
      <alignment wrapText="1"/>
    </xf>
    <xf numFmtId="0" fontId="5" fillId="0" borderId="47" xfId="0" applyFont="1" applyFill="1" applyBorder="1" applyAlignment="1">
      <alignment wrapText="1"/>
    </xf>
    <xf numFmtId="0" fontId="5" fillId="0" borderId="34" xfId="0" applyFont="1" applyFill="1" applyBorder="1" applyAlignment="1">
      <alignment wrapText="1"/>
    </xf>
    <xf numFmtId="0" fontId="5" fillId="0" borderId="35" xfId="0" applyFont="1" applyFill="1" applyBorder="1" applyAlignment="1">
      <alignment wrapText="1"/>
    </xf>
    <xf numFmtId="0" fontId="5" fillId="0" borderId="49" xfId="0" applyFont="1" applyFill="1" applyBorder="1" applyAlignment="1">
      <alignment wrapText="1"/>
    </xf>
    <xf numFmtId="0" fontId="5" fillId="0" borderId="22" xfId="0" applyFont="1" applyFill="1" applyBorder="1" applyAlignment="1">
      <alignment wrapText="1"/>
    </xf>
    <xf numFmtId="0" fontId="0" fillId="0" borderId="25" xfId="0" applyFill="1" applyBorder="1" applyAlignment="1"/>
    <xf numFmtId="0" fontId="5" fillId="0" borderId="25" xfId="0" applyFont="1" applyBorder="1" applyAlignment="1">
      <alignment vertical="center" wrapText="1"/>
    </xf>
    <xf numFmtId="0" fontId="5" fillId="0" borderId="26" xfId="0" applyFont="1" applyBorder="1" applyAlignment="1">
      <alignment vertical="center" wrapText="1"/>
    </xf>
    <xf numFmtId="0" fontId="0" fillId="0" borderId="25" xfId="0" applyBorder="1" applyAlignment="1">
      <alignment horizontal="center" vertical="center" wrapText="1"/>
    </xf>
    <xf numFmtId="0" fontId="6" fillId="0" borderId="26" xfId="0" applyFont="1" applyBorder="1" applyAlignment="1">
      <alignment vertical="center" wrapText="1"/>
    </xf>
    <xf numFmtId="0" fontId="5" fillId="0" borderId="33" xfId="0" applyFont="1" applyBorder="1" applyAlignment="1">
      <alignment vertical="center" wrapText="1"/>
    </xf>
    <xf numFmtId="0" fontId="5" fillId="0" borderId="33" xfId="0" applyFont="1" applyFill="1" applyBorder="1" applyAlignment="1">
      <alignment horizontal="center" vertical="center" wrapText="1"/>
    </xf>
    <xf numFmtId="0" fontId="4" fillId="3" borderId="57" xfId="0" applyFont="1" applyFill="1" applyBorder="1" applyAlignment="1">
      <alignment horizontal="center" wrapText="1"/>
    </xf>
    <xf numFmtId="0" fontId="4" fillId="3" borderId="37" xfId="0" applyFont="1" applyFill="1" applyBorder="1" applyAlignment="1">
      <alignment horizontal="center" wrapText="1"/>
    </xf>
    <xf numFmtId="0" fontId="0" fillId="0" borderId="0" xfId="0" applyAlignment="1">
      <alignment wrapText="1"/>
    </xf>
    <xf numFmtId="0" fontId="5" fillId="0" borderId="33" xfId="0" applyFont="1" applyBorder="1" applyAlignment="1">
      <alignment vertical="center" wrapText="1"/>
    </xf>
    <xf numFmtId="0" fontId="1" fillId="0" borderId="13" xfId="0" applyFont="1" applyBorder="1" applyAlignment="1">
      <alignment vertical="center" wrapText="1"/>
    </xf>
    <xf numFmtId="0" fontId="1" fillId="0" borderId="16" xfId="0" applyFont="1" applyBorder="1" applyAlignment="1">
      <alignment vertical="center" wrapText="1"/>
    </xf>
    <xf numFmtId="14" fontId="1" fillId="0" borderId="16" xfId="0" applyNumberFormat="1" applyFont="1" applyBorder="1" applyAlignment="1">
      <alignment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0" fontId="11" fillId="0" borderId="0" xfId="0" applyFont="1"/>
    <xf numFmtId="0" fontId="10" fillId="0" borderId="0" xfId="0" applyFont="1"/>
    <xf numFmtId="0" fontId="11" fillId="0" borderId="0" xfId="0" applyFont="1" applyAlignment="1">
      <alignment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top" wrapText="1"/>
    </xf>
    <xf numFmtId="0" fontId="1" fillId="0" borderId="18" xfId="0" applyFont="1" applyBorder="1" applyAlignment="1">
      <alignment vertical="top" wrapText="1"/>
    </xf>
    <xf numFmtId="0" fontId="11" fillId="0" borderId="0" xfId="0" applyFont="1" applyAlignment="1">
      <alignment horizontal="center"/>
    </xf>
    <xf numFmtId="14" fontId="1" fillId="0" borderId="13" xfId="0" applyNumberFormat="1" applyFont="1" applyBorder="1" applyAlignment="1">
      <alignment vertical="center" wrapText="1"/>
    </xf>
    <xf numFmtId="14" fontId="12" fillId="0" borderId="0" xfId="0" applyNumberFormat="1" applyFont="1" applyAlignment="1">
      <alignment vertical="center"/>
    </xf>
    <xf numFmtId="14" fontId="12" fillId="0" borderId="16" xfId="0" applyNumberFormat="1" applyFont="1" applyBorder="1" applyAlignment="1">
      <alignment vertical="center"/>
    </xf>
    <xf numFmtId="0" fontId="13" fillId="0" borderId="0" xfId="0" applyFont="1" applyBorder="1" applyAlignment="1">
      <alignment horizontal="left" vertical="center" wrapText="1"/>
    </xf>
    <xf numFmtId="0" fontId="13" fillId="0" borderId="25" xfId="0" applyFont="1" applyBorder="1" applyAlignment="1">
      <alignment horizontal="left" vertical="center" wrapText="1"/>
    </xf>
    <xf numFmtId="0" fontId="5" fillId="0" borderId="0" xfId="0" applyFont="1" applyFill="1" applyBorder="1" applyAlignment="1">
      <alignment wrapText="1"/>
    </xf>
    <xf numFmtId="0" fontId="12" fillId="0" borderId="62" xfId="0" applyFont="1" applyBorder="1" applyAlignment="1">
      <alignment vertical="center" wrapText="1"/>
    </xf>
    <xf numFmtId="0" fontId="12" fillId="0" borderId="61" xfId="0" applyFont="1" applyBorder="1" applyAlignment="1">
      <alignment vertical="center" wrapText="1"/>
    </xf>
    <xf numFmtId="0" fontId="16" fillId="0" borderId="0" xfId="0" applyFont="1" applyFill="1"/>
    <xf numFmtId="0" fontId="17" fillId="4" borderId="0" xfId="0" applyFont="1" applyFill="1"/>
    <xf numFmtId="0" fontId="3" fillId="4" borderId="0" xfId="0" applyFont="1" applyFill="1" applyAlignment="1">
      <alignment horizontal="center"/>
    </xf>
    <xf numFmtId="14" fontId="3" fillId="4" borderId="0" xfId="0" applyNumberFormat="1" applyFont="1" applyFill="1" applyAlignment="1">
      <alignment horizontal="center"/>
    </xf>
    <xf numFmtId="0" fontId="17" fillId="4" borderId="0" xfId="0" applyFont="1" applyFill="1" applyAlignment="1">
      <alignment horizontal="left" shrinkToFit="1"/>
    </xf>
    <xf numFmtId="0" fontId="17" fillId="4" borderId="0" xfId="0" applyFont="1" applyFill="1" applyAlignment="1">
      <alignment horizontal="center"/>
    </xf>
    <xf numFmtId="0" fontId="3" fillId="5" borderId="0" xfId="0" applyFont="1" applyFill="1" applyAlignment="1">
      <alignment horizontal="center"/>
    </xf>
    <xf numFmtId="0" fontId="18" fillId="6" borderId="0" xfId="0" applyFont="1" applyFill="1" applyAlignment="1">
      <alignment horizontal="center"/>
    </xf>
    <xf numFmtId="0" fontId="17" fillId="7" borderId="0" xfId="0" applyFont="1" applyFill="1" applyAlignment="1">
      <alignment horizontal="center"/>
    </xf>
    <xf numFmtId="0" fontId="17" fillId="5" borderId="0" xfId="0" applyFont="1" applyFill="1"/>
    <xf numFmtId="164" fontId="17" fillId="5" borderId="0" xfId="0" applyNumberFormat="1" applyFont="1" applyFill="1"/>
    <xf numFmtId="1" fontId="17" fillId="5" borderId="0" xfId="0" applyNumberFormat="1" applyFont="1" applyFill="1"/>
    <xf numFmtId="0" fontId="17" fillId="6" borderId="0" xfId="0" applyFont="1" applyFill="1" applyAlignment="1">
      <alignment horizontal="center"/>
    </xf>
    <xf numFmtId="0" fontId="17" fillId="6" borderId="0" xfId="0" applyFont="1" applyFill="1"/>
    <xf numFmtId="0" fontId="17" fillId="7" borderId="0" xfId="0" applyFont="1" applyFill="1"/>
    <xf numFmtId="0" fontId="17" fillId="0" borderId="0" xfId="0" applyFont="1"/>
    <xf numFmtId="0" fontId="3" fillId="4" borderId="0" xfId="0" applyFont="1" applyFill="1" applyAlignment="1">
      <alignment vertical="center"/>
    </xf>
    <xf numFmtId="0" fontId="3" fillId="4" borderId="0" xfId="0" applyFont="1" applyFill="1" applyAlignment="1">
      <alignment horizontal="center" vertical="center"/>
    </xf>
    <xf numFmtId="14" fontId="3" fillId="4" borderId="0" xfId="0" applyNumberFormat="1" applyFont="1" applyFill="1" applyAlignment="1">
      <alignment horizontal="center" vertical="center"/>
    </xf>
    <xf numFmtId="0" fontId="3" fillId="4" borderId="0" xfId="0" applyFont="1" applyFill="1" applyAlignment="1">
      <alignment horizontal="left" vertical="center" shrinkToFit="1"/>
    </xf>
    <xf numFmtId="0" fontId="3" fillId="0" borderId="0" xfId="0" applyFont="1" applyAlignment="1">
      <alignment vertical="center"/>
    </xf>
    <xf numFmtId="0" fontId="19" fillId="9" borderId="66" xfId="0" applyFont="1" applyFill="1" applyBorder="1" applyAlignment="1">
      <alignment horizontal="center" vertical="center" wrapText="1"/>
    </xf>
    <xf numFmtId="0" fontId="19" fillId="9" borderId="66" xfId="0" applyFont="1" applyFill="1" applyBorder="1" applyAlignment="1">
      <alignment horizontal="center" vertical="center"/>
    </xf>
    <xf numFmtId="14" fontId="19" fillId="9" borderId="66" xfId="0" applyNumberFormat="1" applyFont="1" applyFill="1" applyBorder="1" applyAlignment="1">
      <alignment horizontal="center" vertical="center" wrapText="1"/>
    </xf>
    <xf numFmtId="0" fontId="20" fillId="9" borderId="66" xfId="0" applyFont="1" applyFill="1" applyBorder="1" applyAlignment="1">
      <alignment horizontal="center" vertical="center" wrapText="1"/>
    </xf>
    <xf numFmtId="14" fontId="20" fillId="9" borderId="66" xfId="0" applyNumberFormat="1" applyFont="1" applyFill="1" applyBorder="1" applyAlignment="1">
      <alignment horizontal="center" vertical="center" wrapText="1"/>
    </xf>
    <xf numFmtId="0" fontId="19" fillId="9" borderId="66" xfId="0" applyFont="1" applyFill="1" applyBorder="1" applyAlignment="1">
      <alignment horizontal="left" vertical="center" shrinkToFit="1"/>
    </xf>
    <xf numFmtId="0" fontId="19" fillId="9" borderId="67" xfId="0" applyFont="1" applyFill="1" applyBorder="1" applyAlignment="1">
      <alignment horizontal="center" vertical="center" wrapText="1"/>
    </xf>
    <xf numFmtId="0" fontId="20" fillId="9" borderId="68" xfId="0" applyFont="1" applyFill="1" applyBorder="1" applyAlignment="1">
      <alignment horizontal="center" vertical="center" textRotation="90" wrapText="1"/>
    </xf>
    <xf numFmtId="0" fontId="3" fillId="5" borderId="65" xfId="0" applyFont="1" applyFill="1" applyBorder="1" applyAlignment="1">
      <alignment horizontal="center" shrinkToFit="1"/>
    </xf>
    <xf numFmtId="0" fontId="18" fillId="6" borderId="65" xfId="0" applyFont="1" applyFill="1" applyBorder="1" applyAlignment="1">
      <alignment horizontal="center" shrinkToFit="1"/>
    </xf>
    <xf numFmtId="0" fontId="17" fillId="7" borderId="65" xfId="0" applyFont="1" applyFill="1" applyBorder="1" applyAlignment="1">
      <alignment horizontal="center" shrinkToFit="1"/>
    </xf>
    <xf numFmtId="0" fontId="17" fillId="5" borderId="65" xfId="0" applyFont="1" applyFill="1" applyBorder="1" applyAlignment="1">
      <alignment horizontal="center" shrinkToFit="1"/>
    </xf>
    <xf numFmtId="0" fontId="17" fillId="5" borderId="65" xfId="0" applyFont="1" applyFill="1" applyBorder="1" applyAlignment="1">
      <alignment horizontal="center" wrapText="1" shrinkToFit="1"/>
    </xf>
    <xf numFmtId="164" fontId="17" fillId="5" borderId="65" xfId="0" applyNumberFormat="1" applyFont="1" applyFill="1" applyBorder="1" applyAlignment="1">
      <alignment horizontal="center" wrapText="1" shrinkToFit="1"/>
    </xf>
    <xf numFmtId="1" fontId="17" fillId="5" borderId="65" xfId="0" applyNumberFormat="1" applyFont="1" applyFill="1" applyBorder="1" applyAlignment="1">
      <alignment horizontal="center" shrinkToFit="1"/>
    </xf>
    <xf numFmtId="0" fontId="17" fillId="6" borderId="65" xfId="0" applyFont="1" applyFill="1" applyBorder="1" applyAlignment="1">
      <alignment horizontal="center" shrinkToFit="1"/>
    </xf>
    <xf numFmtId="0" fontId="17" fillId="6" borderId="65" xfId="0" applyFont="1" applyFill="1" applyBorder="1" applyAlignment="1">
      <alignment horizontal="center" wrapText="1" shrinkToFit="1"/>
    </xf>
    <xf numFmtId="0" fontId="17" fillId="7" borderId="65" xfId="0" applyFont="1" applyFill="1" applyBorder="1" applyAlignment="1">
      <alignment horizontal="center" wrapText="1" shrinkToFit="1"/>
    </xf>
    <xf numFmtId="0" fontId="19" fillId="9" borderId="69" xfId="0" applyFont="1" applyFill="1" applyBorder="1" applyAlignment="1">
      <alignment horizontal="center"/>
    </xf>
    <xf numFmtId="0" fontId="17" fillId="10" borderId="58" xfId="0" applyFont="1" applyFill="1" applyBorder="1"/>
    <xf numFmtId="0" fontId="17" fillId="10" borderId="60" xfId="0" applyFont="1" applyFill="1" applyBorder="1"/>
    <xf numFmtId="0" fontId="17" fillId="10" borderId="69" xfId="0" applyFont="1" applyFill="1" applyBorder="1" applyAlignment="1"/>
    <xf numFmtId="0" fontId="17" fillId="10" borderId="65" xfId="0" applyFont="1" applyFill="1" applyBorder="1"/>
    <xf numFmtId="0" fontId="17" fillId="10" borderId="69" xfId="0" applyFont="1" applyFill="1" applyBorder="1"/>
    <xf numFmtId="14" fontId="17" fillId="10" borderId="65" xfId="0" applyNumberFormat="1" applyFont="1" applyFill="1" applyBorder="1" applyAlignment="1">
      <alignment horizontal="center"/>
    </xf>
    <xf numFmtId="14" fontId="17" fillId="10" borderId="69" xfId="0" applyNumberFormat="1" applyFont="1" applyFill="1" applyBorder="1" applyAlignment="1">
      <alignment horizontal="center"/>
    </xf>
    <xf numFmtId="0" fontId="17" fillId="10" borderId="69" xfId="0" applyFont="1" applyFill="1" applyBorder="1" applyAlignment="1">
      <alignment horizontal="left" shrinkToFit="1"/>
    </xf>
    <xf numFmtId="0" fontId="17" fillId="10" borderId="70" xfId="0" applyFont="1" applyFill="1" applyBorder="1" applyAlignment="1">
      <alignment horizontal="center"/>
    </xf>
    <xf numFmtId="1" fontId="17" fillId="10" borderId="70" xfId="0" applyNumberFormat="1" applyFont="1" applyFill="1" applyBorder="1" applyAlignment="1">
      <alignment horizontal="center"/>
    </xf>
    <xf numFmtId="0" fontId="17" fillId="10" borderId="71" xfId="0" applyNumberFormat="1" applyFont="1" applyFill="1" applyBorder="1" applyAlignment="1">
      <alignment horizontal="center"/>
    </xf>
    <xf numFmtId="0" fontId="17" fillId="10" borderId="59" xfId="0" applyNumberFormat="1" applyFont="1" applyFill="1" applyBorder="1" applyAlignment="1">
      <alignment horizontal="center"/>
    </xf>
    <xf numFmtId="1" fontId="3" fillId="11" borderId="72" xfId="0" applyNumberFormat="1" applyFont="1" applyFill="1" applyBorder="1" applyAlignment="1">
      <alignment horizontal="center"/>
    </xf>
    <xf numFmtId="1" fontId="3" fillId="5" borderId="65" xfId="0" applyNumberFormat="1" applyFont="1" applyFill="1" applyBorder="1" applyAlignment="1">
      <alignment horizontal="center"/>
    </xf>
    <xf numFmtId="0" fontId="18" fillId="6" borderId="65" xfId="0" applyFont="1" applyFill="1" applyBorder="1" applyAlignment="1">
      <alignment horizontal="center"/>
    </xf>
    <xf numFmtId="0" fontId="17" fillId="7" borderId="65" xfId="0" applyFont="1" applyFill="1" applyBorder="1" applyAlignment="1">
      <alignment horizontal="center"/>
    </xf>
    <xf numFmtId="0" fontId="17" fillId="5" borderId="65" xfId="0" applyFont="1" applyFill="1" applyBorder="1"/>
    <xf numFmtId="14" fontId="17" fillId="5" borderId="65" xfId="0" applyNumberFormat="1" applyFont="1" applyFill="1" applyBorder="1"/>
    <xf numFmtId="164" fontId="17" fillId="5" borderId="65" xfId="0" applyNumberFormat="1" applyFont="1" applyFill="1" applyBorder="1"/>
    <xf numFmtId="1" fontId="17" fillId="5" borderId="65" xfId="0" applyNumberFormat="1" applyFont="1" applyFill="1" applyBorder="1"/>
    <xf numFmtId="0" fontId="17" fillId="6" borderId="65" xfId="0" applyFont="1" applyFill="1" applyBorder="1" applyAlignment="1">
      <alignment horizontal="center"/>
    </xf>
    <xf numFmtId="0" fontId="17" fillId="6" borderId="65" xfId="0" applyFont="1" applyFill="1" applyBorder="1"/>
    <xf numFmtId="0" fontId="17" fillId="7" borderId="65" xfId="0" applyFont="1" applyFill="1" applyBorder="1"/>
    <xf numFmtId="0" fontId="17" fillId="10" borderId="58" xfId="0" applyFont="1" applyFill="1" applyBorder="1" applyAlignment="1"/>
    <xf numFmtId="0" fontId="17" fillId="10" borderId="60" xfId="0" applyFont="1" applyFill="1" applyBorder="1" applyAlignment="1"/>
    <xf numFmtId="0" fontId="17" fillId="10" borderId="65" xfId="0" applyFont="1" applyFill="1" applyBorder="1" applyAlignment="1"/>
    <xf numFmtId="14" fontId="17" fillId="10" borderId="65" xfId="0" applyNumberFormat="1" applyFont="1" applyFill="1" applyBorder="1" applyAlignment="1">
      <alignment horizontal="left" shrinkToFit="1"/>
    </xf>
    <xf numFmtId="1" fontId="17" fillId="10" borderId="65" xfId="0" applyNumberFormat="1" applyFont="1" applyFill="1" applyBorder="1" applyAlignment="1">
      <alignment horizontal="center"/>
    </xf>
    <xf numFmtId="14" fontId="17" fillId="7" borderId="65" xfId="0" applyNumberFormat="1" applyFont="1" applyFill="1" applyBorder="1"/>
    <xf numFmtId="0" fontId="17" fillId="10" borderId="65" xfId="0" applyFont="1" applyFill="1" applyBorder="1" applyAlignment="1">
      <alignment horizontal="left" shrinkToFit="1"/>
    </xf>
    <xf numFmtId="0" fontId="17" fillId="10" borderId="65" xfId="0" applyFont="1" applyFill="1" applyBorder="1" applyAlignment="1">
      <alignment horizontal="center"/>
    </xf>
    <xf numFmtId="0" fontId="17" fillId="5" borderId="65" xfId="0" applyNumberFormat="1" applyFont="1" applyFill="1" applyBorder="1"/>
    <xf numFmtId="14" fontId="17" fillId="6" borderId="65" xfId="0" applyNumberFormat="1" applyFont="1" applyFill="1" applyBorder="1"/>
    <xf numFmtId="0" fontId="17" fillId="7" borderId="65" xfId="0" applyNumberFormat="1" applyFont="1" applyFill="1" applyBorder="1"/>
    <xf numFmtId="0" fontId="17" fillId="10" borderId="0" xfId="0" applyFont="1" applyFill="1" applyBorder="1"/>
    <xf numFmtId="14" fontId="17" fillId="10" borderId="65" xfId="0" applyNumberFormat="1" applyFont="1" applyFill="1" applyBorder="1" applyAlignment="1">
      <alignment horizontal="right"/>
    </xf>
    <xf numFmtId="0" fontId="17" fillId="10" borderId="0" xfId="0" applyFont="1" applyFill="1"/>
    <xf numFmtId="0" fontId="17" fillId="10" borderId="65" xfId="0" applyFont="1" applyFill="1" applyBorder="1" applyAlignment="1">
      <alignment horizontal="center" vertical="center" wrapText="1"/>
    </xf>
    <xf numFmtId="0" fontId="21" fillId="10" borderId="71" xfId="0" applyNumberFormat="1" applyFont="1" applyFill="1" applyBorder="1" applyAlignment="1">
      <alignment horizontal="center"/>
    </xf>
    <xf numFmtId="14" fontId="17" fillId="10" borderId="69" xfId="0" applyNumberFormat="1" applyFont="1" applyFill="1" applyBorder="1" applyAlignment="1">
      <alignment horizontal="left" shrinkToFit="1"/>
    </xf>
    <xf numFmtId="1" fontId="17" fillId="10" borderId="69" xfId="0" applyNumberFormat="1" applyFont="1" applyFill="1" applyBorder="1" applyAlignment="1">
      <alignment horizontal="center"/>
    </xf>
    <xf numFmtId="0" fontId="17" fillId="10" borderId="73" xfId="0" applyNumberFormat="1" applyFont="1" applyFill="1" applyBorder="1" applyAlignment="1">
      <alignment horizontal="center"/>
    </xf>
    <xf numFmtId="0" fontId="17" fillId="10" borderId="74" xfId="0" applyNumberFormat="1" applyFont="1" applyFill="1" applyBorder="1" applyAlignment="1">
      <alignment horizontal="center"/>
    </xf>
    <xf numFmtId="0" fontId="17" fillId="10" borderId="65" xfId="0" applyNumberFormat="1" applyFont="1" applyFill="1" applyBorder="1" applyAlignment="1">
      <alignment horizontal="center"/>
    </xf>
    <xf numFmtId="0" fontId="17" fillId="10" borderId="0" xfId="0" applyFont="1" applyFill="1" applyBorder="1" applyAlignment="1"/>
    <xf numFmtId="0" fontId="17" fillId="10" borderId="0" xfId="0" applyFont="1" applyFill="1" applyAlignment="1"/>
    <xf numFmtId="164" fontId="17" fillId="10" borderId="65" xfId="0" applyNumberFormat="1" applyFont="1" applyFill="1" applyBorder="1" applyAlignment="1">
      <alignment horizontal="center"/>
    </xf>
    <xf numFmtId="164" fontId="17" fillId="10" borderId="65" xfId="0" applyNumberFormat="1" applyFont="1" applyFill="1" applyBorder="1" applyAlignment="1">
      <alignment horizontal="left" shrinkToFit="1"/>
    </xf>
    <xf numFmtId="0" fontId="17" fillId="10" borderId="75" xfId="0" applyFont="1" applyFill="1" applyBorder="1" applyAlignment="1"/>
    <xf numFmtId="0" fontId="17" fillId="10" borderId="76" xfId="0" applyFont="1" applyFill="1" applyBorder="1" applyAlignment="1"/>
    <xf numFmtId="0" fontId="17" fillId="10" borderId="77" xfId="0" applyFont="1" applyFill="1" applyBorder="1" applyAlignment="1"/>
    <xf numFmtId="0" fontId="17" fillId="10" borderId="78" xfId="0" applyFont="1" applyFill="1" applyBorder="1" applyAlignment="1"/>
    <xf numFmtId="14" fontId="17" fillId="10" borderId="78" xfId="0" applyNumberFormat="1" applyFont="1" applyFill="1" applyBorder="1" applyAlignment="1">
      <alignment horizontal="center"/>
    </xf>
    <xf numFmtId="0" fontId="17" fillId="0" borderId="0" xfId="0" applyFont="1" applyFill="1"/>
    <xf numFmtId="0" fontId="3" fillId="0" borderId="0" xfId="0" applyFont="1" applyAlignment="1">
      <alignment horizontal="center"/>
    </xf>
    <xf numFmtId="14" fontId="3" fillId="0" borderId="0" xfId="0" applyNumberFormat="1" applyFont="1" applyAlignment="1">
      <alignment horizontal="center"/>
    </xf>
    <xf numFmtId="0" fontId="17" fillId="0" borderId="0" xfId="0" applyFont="1" applyAlignment="1">
      <alignment horizontal="left" shrinkToFit="1"/>
    </xf>
    <xf numFmtId="1" fontId="17" fillId="0" borderId="0" xfId="0" applyNumberFormat="1" applyFont="1" applyFill="1" applyBorder="1" applyAlignment="1">
      <alignment horizontal="center"/>
    </xf>
    <xf numFmtId="0" fontId="17" fillId="0" borderId="0" xfId="0" applyFont="1" applyAlignment="1">
      <alignment horizontal="center"/>
    </xf>
    <xf numFmtId="0" fontId="22" fillId="0" borderId="0" xfId="0" applyFont="1" applyFill="1" applyProtection="1">
      <protection locked="0"/>
    </xf>
    <xf numFmtId="0" fontId="22" fillId="0" borderId="0" xfId="0" applyFont="1" applyFill="1"/>
    <xf numFmtId="0" fontId="16" fillId="0" borderId="0" xfId="0" applyFont="1" applyFill="1" applyAlignment="1">
      <alignment vertical="center" wrapText="1"/>
    </xf>
    <xf numFmtId="0" fontId="16" fillId="0" borderId="0" xfId="0" applyNumberFormat="1"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6" fillId="0" borderId="0" xfId="0" applyFont="1" applyFill="1" applyBorder="1" applyAlignment="1" applyProtection="1">
      <alignment horizontal="left" vertical="center" wrapText="1"/>
      <protection locked="0"/>
    </xf>
    <xf numFmtId="0" fontId="11" fillId="12" borderId="0" xfId="0" applyFont="1" applyFill="1"/>
    <xf numFmtId="0" fontId="11" fillId="12" borderId="67" xfId="0" applyFont="1" applyFill="1" applyBorder="1" applyAlignment="1">
      <alignment vertical="center" wrapText="1"/>
    </xf>
    <xf numFmtId="1" fontId="11" fillId="10" borderId="80" xfId="0" applyNumberFormat="1" applyFont="1" applyFill="1" applyBorder="1" applyAlignment="1">
      <alignment horizontal="center" vertical="center" wrapText="1"/>
    </xf>
    <xf numFmtId="0" fontId="11" fillId="10" borderId="80" xfId="0" applyFont="1" applyFill="1" applyBorder="1" applyAlignment="1">
      <alignment horizontal="center" vertical="center" wrapText="1"/>
    </xf>
    <xf numFmtId="0" fontId="11" fillId="10" borderId="79" xfId="0" applyFont="1" applyFill="1" applyBorder="1" applyAlignment="1">
      <alignment horizontal="center" vertical="center" wrapText="1"/>
    </xf>
    <xf numFmtId="0" fontId="11" fillId="12" borderId="81" xfId="0" applyFont="1" applyFill="1" applyBorder="1" applyAlignment="1">
      <alignment vertical="center" wrapText="1"/>
    </xf>
    <xf numFmtId="0" fontId="25" fillId="13" borderId="67" xfId="0" applyFont="1" applyFill="1" applyBorder="1" applyAlignment="1">
      <alignment vertical="center" wrapText="1"/>
    </xf>
    <xf numFmtId="1" fontId="25" fillId="13" borderId="66" xfId="0" applyNumberFormat="1" applyFont="1" applyFill="1" applyBorder="1" applyAlignment="1">
      <alignment horizontal="center" vertical="center" wrapText="1"/>
    </xf>
    <xf numFmtId="0" fontId="25" fillId="4" borderId="67" xfId="0" applyFont="1" applyFill="1" applyBorder="1" applyAlignment="1">
      <alignment vertical="center" wrapText="1"/>
    </xf>
    <xf numFmtId="0" fontId="25" fillId="4" borderId="66" xfId="0" applyFont="1" applyFill="1" applyBorder="1" applyAlignment="1">
      <alignment vertical="center" wrapText="1"/>
    </xf>
    <xf numFmtId="0" fontId="26" fillId="0" borderId="0" xfId="0" applyFont="1" applyFill="1"/>
    <xf numFmtId="0" fontId="28" fillId="0" borderId="0" xfId="0" applyFont="1"/>
    <xf numFmtId="0" fontId="0" fillId="0" borderId="0" xfId="0" applyFill="1" applyBorder="1"/>
    <xf numFmtId="0" fontId="0" fillId="0" borderId="47" xfId="0" applyFill="1" applyBorder="1" applyAlignment="1"/>
    <xf numFmtId="0" fontId="0" fillId="0" borderId="49" xfId="0" applyFill="1" applyBorder="1" applyAlignment="1"/>
    <xf numFmtId="0" fontId="0" fillId="0" borderId="28" xfId="0" applyFill="1" applyBorder="1" applyAlignment="1"/>
    <xf numFmtId="0" fontId="23" fillId="0" borderId="0" xfId="0" applyFont="1" applyFill="1"/>
    <xf numFmtId="0" fontId="23" fillId="0" borderId="0" xfId="0" applyFont="1" applyFill="1" applyProtection="1">
      <protection locked="0"/>
    </xf>
    <xf numFmtId="0" fontId="11" fillId="0" borderId="0" xfId="0" applyFont="1" applyFill="1"/>
    <xf numFmtId="0" fontId="24" fillId="0" borderId="0" xfId="0" applyFont="1" applyFill="1"/>
    <xf numFmtId="14" fontId="24" fillId="0" borderId="0" xfId="0" applyNumberFormat="1" applyFont="1" applyFill="1"/>
    <xf numFmtId="0" fontId="11" fillId="0" borderId="0" xfId="0" applyFont="1" applyFill="1" applyAlignment="1">
      <alignment horizontal="center"/>
    </xf>
    <xf numFmtId="0" fontId="29" fillId="0" borderId="0" xfId="0" applyFont="1" applyFill="1"/>
    <xf numFmtId="0" fontId="11" fillId="0" borderId="0" xfId="0" applyFont="1" applyFill="1" applyAlignment="1">
      <alignment vertical="center" wrapText="1"/>
    </xf>
    <xf numFmtId="0" fontId="14" fillId="0" borderId="25" xfId="0" applyFont="1" applyBorder="1" applyAlignment="1">
      <alignment vertical="center" wrapText="1"/>
    </xf>
    <xf numFmtId="0" fontId="9" fillId="0" borderId="84" xfId="0" applyFont="1" applyBorder="1" applyAlignment="1">
      <alignment horizontal="center" wrapText="1"/>
    </xf>
    <xf numFmtId="0" fontId="32" fillId="0" borderId="0" xfId="0" applyFont="1"/>
    <xf numFmtId="0" fontId="5" fillId="0" borderId="27" xfId="0" applyFont="1" applyBorder="1" applyAlignment="1">
      <alignment wrapText="1"/>
    </xf>
    <xf numFmtId="0" fontId="0" fillId="0" borderId="26" xfId="0" applyBorder="1" applyAlignment="1">
      <alignment vertical="top" wrapText="1"/>
    </xf>
    <xf numFmtId="0" fontId="3" fillId="7" borderId="65" xfId="0" applyFont="1" applyFill="1" applyBorder="1" applyAlignment="1">
      <alignment horizontal="center" vertical="center"/>
    </xf>
    <xf numFmtId="0" fontId="3" fillId="5" borderId="65" xfId="0" applyFont="1" applyFill="1" applyBorder="1" applyAlignment="1">
      <alignment horizontal="center" vertical="center"/>
    </xf>
    <xf numFmtId="0" fontId="3" fillId="6" borderId="65" xfId="0" applyFont="1" applyFill="1" applyBorder="1" applyAlignment="1">
      <alignment horizontal="center" vertical="center"/>
    </xf>
    <xf numFmtId="2" fontId="3" fillId="4" borderId="63" xfId="0" applyNumberFormat="1" applyFont="1" applyFill="1" applyBorder="1" applyAlignment="1">
      <alignment horizontal="center" vertical="center"/>
    </xf>
    <xf numFmtId="2" fontId="3" fillId="4" borderId="64" xfId="0" applyNumberFormat="1" applyFont="1" applyFill="1" applyBorder="1" applyAlignment="1">
      <alignment horizontal="center" vertical="center"/>
    </xf>
    <xf numFmtId="0" fontId="3" fillId="8" borderId="65"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52" xfId="0" applyFont="1" applyFill="1" applyBorder="1" applyAlignment="1">
      <alignment horizontal="center" wrapText="1"/>
    </xf>
    <xf numFmtId="0" fontId="5" fillId="0" borderId="55" xfId="0" applyFont="1" applyFill="1" applyBorder="1" applyAlignment="1">
      <alignment horizontal="center" wrapText="1"/>
    </xf>
    <xf numFmtId="0" fontId="5" fillId="0" borderId="53" xfId="0" applyFont="1" applyFill="1" applyBorder="1" applyAlignment="1">
      <alignment horizontal="center" wrapText="1"/>
    </xf>
    <xf numFmtId="0" fontId="5" fillId="0" borderId="33" xfId="0" applyFont="1" applyFill="1" applyBorder="1" applyAlignment="1">
      <alignment horizontal="center" wrapText="1"/>
    </xf>
    <xf numFmtId="0" fontId="5" fillId="0" borderId="0" xfId="0" applyFont="1" applyFill="1" applyBorder="1" applyAlignment="1">
      <alignment horizontal="center" wrapText="1"/>
    </xf>
    <xf numFmtId="0" fontId="5" fillId="0" borderId="32" xfId="0" applyFont="1" applyFill="1" applyBorder="1" applyAlignment="1">
      <alignment horizontal="center" wrapText="1"/>
    </xf>
    <xf numFmtId="0" fontId="17" fillId="0" borderId="0" xfId="0" applyFont="1" applyFill="1" applyAlignment="1" applyProtection="1">
      <alignment horizontal="center" wrapText="1"/>
      <protection locked="0"/>
    </xf>
    <xf numFmtId="0" fontId="17" fillId="0" borderId="79" xfId="0" applyFont="1" applyFill="1" applyBorder="1" applyAlignment="1" applyProtection="1">
      <alignment horizontal="center" wrapText="1"/>
      <protection locked="0"/>
    </xf>
    <xf numFmtId="14" fontId="16" fillId="0" borderId="0" xfId="0" applyNumberFormat="1" applyFont="1" applyFill="1" applyAlignment="1" applyProtection="1">
      <alignment horizontal="center" vertical="center" wrapText="1"/>
      <protection locked="0"/>
    </xf>
    <xf numFmtId="0" fontId="25" fillId="0" borderId="63" xfId="0" applyFont="1" applyFill="1" applyBorder="1" applyAlignment="1">
      <alignment horizontal="center" vertical="center" wrapText="1"/>
    </xf>
    <xf numFmtId="0" fontId="5" fillId="0" borderId="45" xfId="0" applyFont="1" applyBorder="1" applyAlignment="1">
      <alignment horizontal="left" vertical="center" wrapText="1"/>
    </xf>
    <xf numFmtId="0" fontId="5" fillId="0" borderId="26" xfId="0" applyFont="1" applyBorder="1" applyAlignment="1">
      <alignment horizontal="left" vertical="center" wrapText="1"/>
    </xf>
    <xf numFmtId="0" fontId="12" fillId="0" borderId="4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2" fillId="0" borderId="21" xfId="0" applyFont="1" applyBorder="1" applyAlignment="1">
      <alignment horizontal="left" vertical="center" wrapText="1"/>
    </xf>
    <xf numFmtId="0" fontId="12" fillId="0" borderId="41"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45" xfId="0" applyFont="1" applyBorder="1" applyAlignment="1">
      <alignment vertical="center" wrapText="1"/>
    </xf>
    <xf numFmtId="0" fontId="5" fillId="0" borderId="27" xfId="0" applyFont="1" applyBorder="1" applyAlignment="1">
      <alignment vertical="center" wrapText="1"/>
    </xf>
    <xf numFmtId="0" fontId="5" fillId="0" borderId="29" xfId="0" applyFont="1" applyBorder="1" applyAlignment="1">
      <alignment vertical="center" wrapText="1"/>
    </xf>
    <xf numFmtId="0" fontId="5" fillId="0" borderId="3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8" xfId="0" applyFont="1" applyFill="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25" xfId="0" applyNumberFormat="1" applyFont="1" applyBorder="1" applyAlignment="1">
      <alignment horizontal="center" vertical="center" wrapText="1"/>
    </xf>
    <xf numFmtId="0" fontId="12" fillId="0" borderId="20" xfId="0" applyFont="1" applyBorder="1" applyAlignment="1">
      <alignment horizontal="left" vertical="center" wrapText="1"/>
    </xf>
    <xf numFmtId="0" fontId="27" fillId="0" borderId="52" xfId="0" applyFont="1" applyFill="1" applyBorder="1" applyAlignment="1">
      <alignment horizontal="center" vertical="top" wrapText="1"/>
    </xf>
    <xf numFmtId="0" fontId="27" fillId="0" borderId="55" xfId="0" applyFont="1" applyFill="1" applyBorder="1" applyAlignment="1">
      <alignment horizontal="center" vertical="top" wrapText="1"/>
    </xf>
    <xf numFmtId="0" fontId="27" fillId="0" borderId="53" xfId="0" applyFont="1" applyFill="1" applyBorder="1" applyAlignment="1">
      <alignment horizontal="center" vertical="top" wrapText="1"/>
    </xf>
    <xf numFmtId="0" fontId="27" fillId="0" borderId="54" xfId="0" applyFont="1" applyFill="1" applyBorder="1" applyAlignment="1">
      <alignment horizontal="center" vertical="top" wrapText="1"/>
    </xf>
    <xf numFmtId="0" fontId="27" fillId="0" borderId="56" xfId="0" applyFont="1" applyFill="1" applyBorder="1" applyAlignment="1">
      <alignment horizontal="center" vertical="top" wrapText="1"/>
    </xf>
    <xf numFmtId="0" fontId="4" fillId="3" borderId="37" xfId="0" applyFont="1" applyFill="1" applyBorder="1" applyAlignment="1">
      <alignment horizontal="center" wrapText="1"/>
    </xf>
    <xf numFmtId="0" fontId="5" fillId="0" borderId="54" xfId="0" applyFont="1" applyFill="1" applyBorder="1" applyAlignment="1">
      <alignment horizontal="center" wrapText="1"/>
    </xf>
    <xf numFmtId="0" fontId="5" fillId="0" borderId="56" xfId="0" applyFont="1" applyFill="1" applyBorder="1" applyAlignment="1">
      <alignment horizontal="center" wrapText="1"/>
    </xf>
    <xf numFmtId="0" fontId="0" fillId="0" borderId="36" xfId="0" applyBorder="1" applyAlignment="1">
      <alignment horizontal="center" wrapText="1"/>
    </xf>
    <xf numFmtId="0" fontId="7" fillId="0" borderId="39" xfId="0" applyFont="1" applyBorder="1" applyAlignment="1">
      <alignment wrapText="1"/>
    </xf>
    <xf numFmtId="0" fontId="4" fillId="0" borderId="39" xfId="0" applyFont="1" applyBorder="1" applyAlignment="1">
      <alignment horizontal="center" wrapText="1"/>
    </xf>
    <xf numFmtId="0" fontId="14" fillId="2" borderId="50"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5" fillId="0" borderId="46"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31" xfId="0" applyFont="1" applyBorder="1" applyAlignment="1">
      <alignment horizontal="justify" vertical="center" wrapText="1"/>
    </xf>
    <xf numFmtId="0" fontId="30" fillId="2" borderId="38"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0" fillId="0" borderId="20" xfId="0" applyBorder="1" applyAlignment="1">
      <alignment wrapText="1"/>
    </xf>
    <xf numFmtId="0" fontId="0" fillId="0" borderId="21" xfId="0" applyBorder="1" applyAlignment="1">
      <alignment wrapText="1"/>
    </xf>
    <xf numFmtId="0" fontId="0" fillId="0" borderId="41" xfId="0" applyBorder="1" applyAlignment="1">
      <alignment wrapText="1"/>
    </xf>
    <xf numFmtId="0" fontId="8" fillId="0" borderId="82" xfId="0" applyFont="1" applyBorder="1" applyAlignment="1">
      <alignment horizontal="center" wrapText="1"/>
    </xf>
    <xf numFmtId="0" fontId="8" fillId="0" borderId="83" xfId="0" applyFont="1" applyBorder="1" applyAlignment="1">
      <alignment horizontal="center" wrapText="1"/>
    </xf>
    <xf numFmtId="0" fontId="8" fillId="0" borderId="85" xfId="0" applyFont="1" applyBorder="1" applyAlignment="1">
      <alignment horizontal="center" wrapText="1"/>
    </xf>
    <xf numFmtId="0" fontId="8" fillId="0" borderId="86" xfId="0" applyFont="1" applyBorder="1" applyAlignment="1">
      <alignment horizontal="center" wrapText="1"/>
    </xf>
    <xf numFmtId="0" fontId="31" fillId="0" borderId="0" xfId="0" applyFont="1" applyAlignment="1">
      <alignment horizontal="center"/>
    </xf>
    <xf numFmtId="0" fontId="32" fillId="0" borderId="0" xfId="0" applyFont="1" applyAlignment="1">
      <alignment horizontal="center"/>
    </xf>
    <xf numFmtId="0" fontId="13" fillId="3" borderId="34"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5" fillId="0" borderId="47" xfId="0" applyFont="1" applyFill="1" applyBorder="1" applyAlignment="1">
      <alignment horizontal="center" wrapText="1"/>
    </xf>
    <xf numFmtId="0" fontId="0" fillId="0" borderId="25" xfId="0" applyFill="1" applyBorder="1"/>
    <xf numFmtId="0" fontId="5" fillId="0" borderId="25" xfId="0" applyFont="1" applyFill="1" applyBorder="1" applyAlignment="1">
      <alignment horizontal="center" wrapText="1"/>
    </xf>
    <xf numFmtId="0" fontId="5" fillId="3" borderId="52"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4" fillId="3" borderId="57" xfId="0" applyFont="1" applyFill="1" applyBorder="1" applyAlignment="1">
      <alignment horizontal="center" wrapText="1"/>
    </xf>
    <xf numFmtId="0" fontId="5" fillId="0" borderId="0" xfId="0" applyFont="1" applyFill="1" applyAlignment="1">
      <alignment horizontal="center" wrapText="1"/>
    </xf>
    <xf numFmtId="0" fontId="0" fillId="0" borderId="46"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7" xfId="0" applyBorder="1" applyAlignment="1">
      <alignment wrapText="1"/>
    </xf>
    <xf numFmtId="0" fontId="0" fillId="0" borderId="0" xfId="0" applyBorder="1" applyAlignment="1">
      <alignment wrapText="1"/>
    </xf>
    <xf numFmtId="0" fontId="0" fillId="0" borderId="0" xfId="0" applyAlignment="1">
      <alignment wrapText="1"/>
    </xf>
    <xf numFmtId="0" fontId="0" fillId="0" borderId="25" xfId="0" applyBorder="1" applyAlignment="1">
      <alignment wrapText="1"/>
    </xf>
    <xf numFmtId="0" fontId="0" fillId="0" borderId="49" xfId="0" applyBorder="1" applyAlignment="1">
      <alignment wrapText="1"/>
    </xf>
    <xf numFmtId="0" fontId="0" fillId="0" borderId="22" xfId="0" applyBorder="1" applyAlignment="1">
      <alignment wrapText="1"/>
    </xf>
    <xf numFmtId="0" fontId="0" fillId="0" borderId="28" xfId="0" applyBorder="1" applyAlignment="1">
      <alignment wrapText="1"/>
    </xf>
    <xf numFmtId="0" fontId="5" fillId="0" borderId="33" xfId="0" applyFont="1" applyBorder="1" applyAlignment="1">
      <alignment vertical="center" wrapText="1"/>
    </xf>
    <xf numFmtId="0" fontId="5" fillId="0" borderId="0" xfId="0" applyFont="1" applyAlignment="1">
      <alignment vertical="center" wrapText="1"/>
    </xf>
    <xf numFmtId="0" fontId="5" fillId="0" borderId="33" xfId="0" applyFont="1" applyBorder="1" applyAlignment="1">
      <alignment vertical="top" wrapText="1"/>
    </xf>
    <xf numFmtId="0" fontId="5" fillId="0" borderId="0" xfId="0" applyFont="1" applyAlignment="1">
      <alignment vertical="top" wrapText="1"/>
    </xf>
    <xf numFmtId="0" fontId="0" fillId="0" borderId="33" xfId="0" applyBorder="1" applyAlignment="1">
      <alignment vertical="top" wrapText="1"/>
    </xf>
    <xf numFmtId="0" fontId="0" fillId="0" borderId="0" xfId="0" applyAlignment="1">
      <alignment vertical="top" wrapText="1"/>
    </xf>
    <xf numFmtId="0" fontId="0" fillId="0" borderId="34" xfId="0" applyBorder="1" applyAlignment="1">
      <alignment vertical="top" wrapText="1"/>
    </xf>
    <xf numFmtId="0" fontId="0" fillId="0" borderId="22" xfId="0" applyBorder="1" applyAlignment="1">
      <alignment vertical="top" wrapText="1"/>
    </xf>
    <xf numFmtId="0" fontId="5" fillId="0" borderId="25" xfId="0" applyFont="1" applyBorder="1" applyAlignment="1">
      <alignment vertical="center" wrapText="1"/>
    </xf>
    <xf numFmtId="0" fontId="0" fillId="0" borderId="36" xfId="0" applyBorder="1" applyAlignment="1">
      <alignment horizontal="center"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41" xfId="0" applyFont="1" applyBorder="1" applyAlignment="1">
      <alignment vertical="center" wrapText="1"/>
    </xf>
    <xf numFmtId="0" fontId="6" fillId="0" borderId="33"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5" fillId="0" borderId="33" xfId="0" applyFont="1" applyBorder="1" applyAlignment="1">
      <alignment horizontal="justify" vertical="center" wrapText="1"/>
    </xf>
    <xf numFmtId="0" fontId="5" fillId="0" borderId="0" xfId="0" applyFont="1" applyAlignment="1">
      <alignment horizontal="justify" vertical="center" wrapText="1"/>
    </xf>
    <xf numFmtId="0" fontId="5" fillId="0" borderId="25" xfId="0" applyFont="1" applyBorder="1" applyAlignment="1">
      <alignment horizontal="justify" vertical="center" wrapText="1"/>
    </xf>
    <xf numFmtId="0" fontId="31" fillId="0" borderId="89"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89" xfId="0" applyFont="1" applyBorder="1" applyAlignment="1">
      <alignment horizontal="center" wrapText="1"/>
    </xf>
    <xf numFmtId="0" fontId="31" fillId="0" borderId="90" xfId="0" applyFont="1" applyBorder="1" applyAlignment="1">
      <alignment horizontal="center" wrapText="1"/>
    </xf>
    <xf numFmtId="0" fontId="4" fillId="0" borderId="22" xfId="0" applyFont="1" applyBorder="1" applyAlignment="1">
      <alignment horizontal="center" wrapText="1"/>
    </xf>
    <xf numFmtId="0" fontId="4" fillId="0" borderId="22" xfId="0" applyFont="1" applyBorder="1" applyAlignment="1">
      <alignment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32" fillId="0" borderId="87" xfId="0" applyFont="1" applyBorder="1" applyAlignment="1">
      <alignment horizontal="center" wrapText="1"/>
    </xf>
    <xf numFmtId="0" fontId="32" fillId="0" borderId="57" xfId="0" applyFont="1" applyBorder="1" applyAlignment="1">
      <alignment horizontal="center" wrapText="1"/>
    </xf>
    <xf numFmtId="0" fontId="32" fillId="0" borderId="88" xfId="0" applyFont="1" applyBorder="1" applyAlignment="1">
      <alignment horizont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6" xfId="0" applyFont="1" applyBorder="1" applyAlignment="1">
      <alignment horizontal="center" vertical="center"/>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14" fontId="10" fillId="0" borderId="6" xfId="0" applyNumberFormat="1" applyFont="1" applyBorder="1" applyAlignment="1">
      <alignment horizontal="left" vertical="top" wrapText="1"/>
    </xf>
    <xf numFmtId="0" fontId="10" fillId="0" borderId="7" xfId="0" applyFont="1" applyBorder="1" applyAlignment="1">
      <alignment horizontal="left" vertical="top" wrapText="1"/>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3" xfId="0" quotePrefix="1" applyFont="1" applyBorder="1" applyAlignment="1">
      <alignment horizontal="left" vertical="center" wrapText="1"/>
    </xf>
    <xf numFmtId="0" fontId="10" fillId="0" borderId="4" xfId="0" quotePrefix="1"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1085851</xdr:colOff>
      <xdr:row>19</xdr:row>
      <xdr:rowOff>9526</xdr:rowOff>
    </xdr:from>
    <xdr:to>
      <xdr:col>11</xdr:col>
      <xdr:colOff>1143001</xdr:colOff>
      <xdr:row>22</xdr:row>
      <xdr:rowOff>190501</xdr:rowOff>
    </xdr:to>
    <xdr:sp macro="" textlink="">
      <xdr:nvSpPr>
        <xdr:cNvPr id="2049" name="Rectangle 1"/>
        <xdr:cNvSpPr>
          <a:spLocks noChangeArrowheads="1"/>
        </xdr:cNvSpPr>
      </xdr:nvSpPr>
      <xdr:spPr bwMode="auto">
        <a:xfrm>
          <a:off x="5086351" y="3343276"/>
          <a:ext cx="2533650" cy="781050"/>
        </a:xfrm>
        <a:prstGeom prst="rect">
          <a:avLst/>
        </a:prstGeom>
        <a:solidFill>
          <a:srgbClr val="FFFFFF"/>
        </a:solidFill>
        <a:ln w="3175">
          <a:solidFill>
            <a:srgbClr val="808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7</xdr:row>
      <xdr:rowOff>238125</xdr:rowOff>
    </xdr:from>
    <xdr:to>
      <xdr:col>13</xdr:col>
      <xdr:colOff>600075</xdr:colOff>
      <xdr:row>16</xdr:row>
      <xdr:rowOff>238125</xdr:rowOff>
    </xdr:to>
    <xdr:sp macro="" textlink="">
      <xdr:nvSpPr>
        <xdr:cNvPr id="2" name="1 Sağ Ayraç"/>
        <xdr:cNvSpPr/>
      </xdr:nvSpPr>
      <xdr:spPr>
        <a:xfrm>
          <a:off x="8172450" y="2524125"/>
          <a:ext cx="590550" cy="2314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vert270" rtlCol="0" anchor="ctr"/>
        <a:lstStyle/>
        <a:p>
          <a:pPr algn="ctr"/>
          <a:r>
            <a:rPr lang="tr-TR" sz="1100"/>
            <a:t>TOPLAM   </a:t>
          </a:r>
          <a:r>
            <a:rPr lang="tr-TR" sz="1100" b="1"/>
            <a:t>257</a:t>
          </a:r>
          <a:r>
            <a:rPr lang="tr-TR" sz="1100"/>
            <a:t>   İŞ GÜNÜ</a:t>
          </a:r>
        </a:p>
      </xdr:txBody>
    </xdr:sp>
    <xdr:clientData/>
  </xdr:twoCellAnchor>
  <xdr:twoCellAnchor>
    <xdr:from>
      <xdr:col>13</xdr:col>
      <xdr:colOff>38100</xdr:colOff>
      <xdr:row>5</xdr:row>
      <xdr:rowOff>9525</xdr:rowOff>
    </xdr:from>
    <xdr:to>
      <xdr:col>13</xdr:col>
      <xdr:colOff>552450</xdr:colOff>
      <xdr:row>7</xdr:row>
      <xdr:rowOff>0</xdr:rowOff>
    </xdr:to>
    <xdr:sp macro="" textlink="">
      <xdr:nvSpPr>
        <xdr:cNvPr id="3" name="2 Sağ Ayraç"/>
        <xdr:cNvSpPr/>
      </xdr:nvSpPr>
      <xdr:spPr>
        <a:xfrm>
          <a:off x="8201025" y="1781175"/>
          <a:ext cx="514350" cy="504825"/>
        </a:xfrm>
        <a:prstGeom prst="rightBrace">
          <a:avLst/>
        </a:prstGeom>
      </xdr:spPr>
      <xdr:style>
        <a:lnRef idx="1">
          <a:schemeClr val="accent1"/>
        </a:lnRef>
        <a:fillRef idx="0">
          <a:schemeClr val="accent1"/>
        </a:fillRef>
        <a:effectRef idx="0">
          <a:schemeClr val="accent1"/>
        </a:effectRef>
        <a:fontRef idx="minor">
          <a:schemeClr val="tx1"/>
        </a:fontRef>
      </xdr:style>
      <xdr:txBody>
        <a:bodyPr vert="vert270" rtlCol="0" anchor="ctr"/>
        <a:lstStyle/>
        <a:p>
          <a:pPr algn="ctr"/>
          <a:r>
            <a:rPr lang="tr-TR" sz="800"/>
            <a:t>   33   İŞ GÜNÜ</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ELGELER&#304;M\900%20PERSONEL%20&#304;&#350;LER&#304;\906-2%20&#304;&#350;&#199;&#304;%20&#304;Z&#304;N%20&#304;&#350;LER&#304;\2018%20&#304;&#350;&#199;&#304;%20&#304;Z&#304;N%20BELGELER&#3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rsonel"/>
      <sheetName val="Köy Hiz İşçi Yıllık İzin"/>
      <sheetName val="Köy Hiz Sendikal İzin"/>
      <sheetName val="Köy İdari İzin"/>
      <sheetName val="Köy Hiz İşçi Refakat"/>
      <sheetName val="İşçi Mazeret Doğum Sonrası"/>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V41"/>
  <sheetViews>
    <sheetView topLeftCell="M1" workbookViewId="0">
      <selection activeCell="AD3" sqref="AD3"/>
    </sheetView>
  </sheetViews>
  <sheetFormatPr defaultRowHeight="15.75"/>
  <cols>
    <col min="1" max="1" width="7.42578125" style="81" bestFit="1" customWidth="1"/>
    <col min="2" max="2" width="12.140625" style="159" bestFit="1" customWidth="1"/>
    <col min="3" max="3" width="20.5703125" style="81" bestFit="1" customWidth="1"/>
    <col min="4" max="4" width="29.5703125" style="81" hidden="1" customWidth="1"/>
    <col min="5" max="5" width="28" style="81" hidden="1" customWidth="1"/>
    <col min="6" max="6" width="24.140625" style="81" hidden="1" customWidth="1"/>
    <col min="7" max="7" width="13" style="81" hidden="1" customWidth="1"/>
    <col min="8" max="8" width="13" style="160" hidden="1" customWidth="1"/>
    <col min="9" max="9" width="13" style="161" bestFit="1" customWidth="1"/>
    <col min="10" max="10" width="43.140625" style="162" bestFit="1" customWidth="1"/>
    <col min="11" max="22" width="8.42578125" style="81" bestFit="1" customWidth="1"/>
    <col min="23" max="23" width="5.5703125" style="164" bestFit="1" customWidth="1"/>
    <col min="24" max="24" width="14.140625" style="72" bestFit="1" customWidth="1"/>
    <col min="25" max="25" width="14.5703125" style="73" bestFit="1" customWidth="1"/>
    <col min="26" max="26" width="13.85546875" style="74" bestFit="1" customWidth="1"/>
    <col min="27" max="27" width="6.5703125" style="75" bestFit="1" customWidth="1"/>
    <col min="28" max="29" width="13" style="75" bestFit="1" customWidth="1"/>
    <col min="30" max="30" width="6.5703125" style="75" bestFit="1" customWidth="1"/>
    <col min="31" max="31" width="11.140625" style="76" customWidth="1"/>
    <col min="32" max="32" width="8" style="76" bestFit="1" customWidth="1"/>
    <col min="33" max="33" width="6.5703125" style="75" bestFit="1" customWidth="1"/>
    <col min="34" max="34" width="7.7109375" style="75" bestFit="1" customWidth="1"/>
    <col min="35" max="35" width="8" style="75" bestFit="1" customWidth="1"/>
    <col min="36" max="36" width="6.5703125" style="75" bestFit="1" customWidth="1"/>
    <col min="37" max="37" width="7.7109375" style="75" bestFit="1" customWidth="1"/>
    <col min="38" max="38" width="8" style="75" bestFit="1" customWidth="1"/>
    <col min="39" max="39" width="6.5703125" style="75" bestFit="1" customWidth="1"/>
    <col min="40" max="40" width="7.7109375" style="75" bestFit="1" customWidth="1"/>
    <col min="41" max="41" width="8" style="75" bestFit="1" customWidth="1"/>
    <col min="42" max="42" width="6.5703125" style="77" bestFit="1" customWidth="1"/>
    <col min="43" max="43" width="7.7109375" style="75" bestFit="1" customWidth="1"/>
    <col min="44" max="44" width="8" style="75" bestFit="1" customWidth="1"/>
    <col min="45" max="45" width="6.5703125" style="77" bestFit="1" customWidth="1"/>
    <col min="46" max="46" width="7.7109375" style="75" bestFit="1" customWidth="1"/>
    <col min="47" max="47" width="8" style="75" bestFit="1" customWidth="1"/>
    <col min="48" max="48" width="6.5703125" style="77" bestFit="1" customWidth="1"/>
    <col min="49" max="49" width="7.7109375" style="75" bestFit="1" customWidth="1"/>
    <col min="50" max="50" width="8" style="75" bestFit="1" customWidth="1"/>
    <col min="51" max="51" width="6.5703125" style="77" bestFit="1" customWidth="1"/>
    <col min="52" max="52" width="7.7109375" style="75" bestFit="1" customWidth="1"/>
    <col min="53" max="53" width="8" style="75" bestFit="1" customWidth="1"/>
    <col min="54" max="54" width="6.5703125" style="77" bestFit="1" customWidth="1"/>
    <col min="55" max="55" width="7.7109375" style="75" bestFit="1" customWidth="1"/>
    <col min="56" max="56" width="8" style="75" bestFit="1" customWidth="1"/>
    <col min="57" max="57" width="6.5703125" style="78" bestFit="1" customWidth="1"/>
    <col min="58" max="59" width="13" style="79" bestFit="1" customWidth="1"/>
    <col min="60" max="60" width="6.5703125" style="79" bestFit="1" customWidth="1"/>
    <col min="61" max="61" width="7.7109375" style="79" bestFit="1" customWidth="1"/>
    <col min="62" max="62" width="8" style="79" bestFit="1" customWidth="1"/>
    <col min="63" max="63" width="6.5703125" style="79" bestFit="1" customWidth="1"/>
    <col min="64" max="64" width="7.7109375" style="79" bestFit="1" customWidth="1"/>
    <col min="65" max="65" width="8" style="79" bestFit="1" customWidth="1"/>
    <col min="66" max="66" width="6.5703125" style="80" bestFit="1" customWidth="1"/>
    <col min="67" max="67" width="7.7109375" style="80" bestFit="1" customWidth="1"/>
    <col min="68" max="68" width="8" style="80" bestFit="1" customWidth="1"/>
    <col min="69" max="69" width="6.5703125" style="80" bestFit="1" customWidth="1"/>
    <col min="70" max="70" width="7.7109375" style="80" bestFit="1" customWidth="1"/>
    <col min="71" max="71" width="8" style="80" bestFit="1" customWidth="1"/>
    <col min="72" max="72" width="6.5703125" style="80" bestFit="1" customWidth="1"/>
    <col min="73" max="73" width="7.7109375" style="80" bestFit="1" customWidth="1"/>
    <col min="74" max="74" width="8" style="80" bestFit="1" customWidth="1"/>
    <col min="75" max="16384" width="9.140625" style="81"/>
  </cols>
  <sheetData>
    <row r="1" spans="1:74">
      <c r="A1" s="67"/>
      <c r="B1" s="67"/>
      <c r="C1" s="67"/>
      <c r="D1" s="67"/>
      <c r="E1" s="67"/>
      <c r="F1" s="67"/>
      <c r="G1" s="67"/>
      <c r="H1" s="68"/>
      <c r="I1" s="69"/>
      <c r="J1" s="70"/>
      <c r="K1" s="67"/>
      <c r="L1" s="67"/>
      <c r="M1" s="67"/>
      <c r="N1" s="67"/>
      <c r="O1" s="67"/>
      <c r="P1" s="67"/>
      <c r="Q1" s="67"/>
      <c r="R1" s="67"/>
      <c r="S1" s="67"/>
      <c r="T1" s="67"/>
      <c r="U1" s="67"/>
      <c r="V1" s="67"/>
      <c r="W1" s="71"/>
    </row>
    <row r="2" spans="1:74" s="86" customFormat="1" ht="14.25" customHeight="1" thickBot="1">
      <c r="A2" s="82"/>
      <c r="B2" s="82"/>
      <c r="C2" s="82"/>
      <c r="D2" s="82"/>
      <c r="E2" s="82"/>
      <c r="F2" s="82"/>
      <c r="G2" s="82"/>
      <c r="H2" s="83"/>
      <c r="I2" s="84"/>
      <c r="J2" s="85"/>
      <c r="K2" s="82"/>
      <c r="L2" s="82"/>
      <c r="M2" s="82"/>
      <c r="N2" s="82"/>
      <c r="O2" s="82"/>
      <c r="P2" s="82"/>
      <c r="Q2" s="82"/>
      <c r="R2" s="82"/>
      <c r="S2" s="203">
        <f ca="1">TODAY()</f>
        <v>43202</v>
      </c>
      <c r="T2" s="203"/>
      <c r="U2" s="203"/>
      <c r="V2" s="203"/>
      <c r="W2" s="204"/>
      <c r="X2" s="205" t="s">
        <v>67</v>
      </c>
      <c r="Y2" s="205"/>
      <c r="Z2" s="205"/>
      <c r="AA2" s="201" t="s">
        <v>68</v>
      </c>
      <c r="AB2" s="201"/>
      <c r="AC2" s="201"/>
      <c r="AD2" s="201" t="s">
        <v>68</v>
      </c>
      <c r="AE2" s="201"/>
      <c r="AF2" s="201"/>
      <c r="AG2" s="201" t="s">
        <v>68</v>
      </c>
      <c r="AH2" s="201"/>
      <c r="AI2" s="201"/>
      <c r="AJ2" s="201" t="s">
        <v>68</v>
      </c>
      <c r="AK2" s="201"/>
      <c r="AL2" s="201"/>
      <c r="AM2" s="201" t="s">
        <v>68</v>
      </c>
      <c r="AN2" s="201"/>
      <c r="AO2" s="201"/>
      <c r="AP2" s="201" t="s">
        <v>68</v>
      </c>
      <c r="AQ2" s="201"/>
      <c r="AR2" s="201"/>
      <c r="AS2" s="201" t="s">
        <v>68</v>
      </c>
      <c r="AT2" s="201"/>
      <c r="AU2" s="201"/>
      <c r="AV2" s="201" t="s">
        <v>68</v>
      </c>
      <c r="AW2" s="201"/>
      <c r="AX2" s="201"/>
      <c r="AY2" s="201" t="s">
        <v>68</v>
      </c>
      <c r="AZ2" s="201"/>
      <c r="BA2" s="201"/>
      <c r="BB2" s="201" t="s">
        <v>68</v>
      </c>
      <c r="BC2" s="201"/>
      <c r="BD2" s="201"/>
      <c r="BE2" s="202" t="s">
        <v>69</v>
      </c>
      <c r="BF2" s="202"/>
      <c r="BG2" s="202"/>
      <c r="BH2" s="202" t="s">
        <v>69</v>
      </c>
      <c r="BI2" s="202"/>
      <c r="BJ2" s="202"/>
      <c r="BK2" s="202" t="s">
        <v>69</v>
      </c>
      <c r="BL2" s="202"/>
      <c r="BM2" s="202"/>
      <c r="BN2" s="200" t="s">
        <v>70</v>
      </c>
      <c r="BO2" s="200"/>
      <c r="BP2" s="200"/>
      <c r="BQ2" s="200" t="s">
        <v>70</v>
      </c>
      <c r="BR2" s="200"/>
      <c r="BS2" s="200"/>
      <c r="BT2" s="200" t="s">
        <v>70</v>
      </c>
      <c r="BU2" s="200"/>
      <c r="BV2" s="200"/>
    </row>
    <row r="3" spans="1:74" ht="67.5" customHeight="1" thickBot="1">
      <c r="A3" s="87" t="s">
        <v>71</v>
      </c>
      <c r="B3" s="88" t="s">
        <v>72</v>
      </c>
      <c r="C3" s="88" t="s">
        <v>73</v>
      </c>
      <c r="D3" s="88"/>
      <c r="E3" s="88" t="s">
        <v>74</v>
      </c>
      <c r="F3" s="87" t="s">
        <v>75</v>
      </c>
      <c r="G3" s="89" t="s">
        <v>24</v>
      </c>
      <c r="H3" s="90" t="s">
        <v>76</v>
      </c>
      <c r="I3" s="91" t="s">
        <v>77</v>
      </c>
      <c r="J3" s="92" t="s">
        <v>78</v>
      </c>
      <c r="K3" s="87" t="s">
        <v>79</v>
      </c>
      <c r="L3" s="87" t="s">
        <v>80</v>
      </c>
      <c r="M3" s="87" t="s">
        <v>81</v>
      </c>
      <c r="N3" s="87" t="s">
        <v>82</v>
      </c>
      <c r="O3" s="93" t="s">
        <v>83</v>
      </c>
      <c r="P3" s="93" t="s">
        <v>84</v>
      </c>
      <c r="Q3" s="93" t="s">
        <v>85</v>
      </c>
      <c r="R3" s="93" t="s">
        <v>86</v>
      </c>
      <c r="S3" s="93" t="s">
        <v>87</v>
      </c>
      <c r="T3" s="93" t="s">
        <v>88</v>
      </c>
      <c r="U3" s="93" t="s">
        <v>89</v>
      </c>
      <c r="V3" s="93" t="s">
        <v>90</v>
      </c>
      <c r="W3" s="94" t="s">
        <v>91</v>
      </c>
      <c r="X3" s="95" t="s">
        <v>92</v>
      </c>
      <c r="Y3" s="96" t="s">
        <v>93</v>
      </c>
      <c r="Z3" s="97" t="s">
        <v>94</v>
      </c>
      <c r="AA3" s="98" t="s">
        <v>95</v>
      </c>
      <c r="AB3" s="99" t="s">
        <v>96</v>
      </c>
      <c r="AC3" s="99" t="s">
        <v>97</v>
      </c>
      <c r="AD3" s="98" t="s">
        <v>95</v>
      </c>
      <c r="AE3" s="100" t="s">
        <v>96</v>
      </c>
      <c r="AF3" s="100" t="s">
        <v>97</v>
      </c>
      <c r="AG3" s="98" t="s">
        <v>95</v>
      </c>
      <c r="AH3" s="99" t="s">
        <v>96</v>
      </c>
      <c r="AI3" s="99" t="s">
        <v>97</v>
      </c>
      <c r="AJ3" s="98" t="s">
        <v>95</v>
      </c>
      <c r="AK3" s="99" t="s">
        <v>96</v>
      </c>
      <c r="AL3" s="99" t="s">
        <v>97</v>
      </c>
      <c r="AM3" s="98" t="s">
        <v>95</v>
      </c>
      <c r="AN3" s="99" t="s">
        <v>96</v>
      </c>
      <c r="AO3" s="99" t="s">
        <v>97</v>
      </c>
      <c r="AP3" s="101" t="s">
        <v>95</v>
      </c>
      <c r="AQ3" s="99" t="s">
        <v>96</v>
      </c>
      <c r="AR3" s="99" t="s">
        <v>97</v>
      </c>
      <c r="AS3" s="101" t="s">
        <v>95</v>
      </c>
      <c r="AT3" s="99" t="s">
        <v>96</v>
      </c>
      <c r="AU3" s="99" t="s">
        <v>97</v>
      </c>
      <c r="AV3" s="101" t="s">
        <v>95</v>
      </c>
      <c r="AW3" s="99" t="s">
        <v>96</v>
      </c>
      <c r="AX3" s="99" t="s">
        <v>97</v>
      </c>
      <c r="AY3" s="101" t="s">
        <v>95</v>
      </c>
      <c r="AZ3" s="99" t="s">
        <v>96</v>
      </c>
      <c r="BA3" s="99" t="s">
        <v>97</v>
      </c>
      <c r="BB3" s="101" t="s">
        <v>95</v>
      </c>
      <c r="BC3" s="99" t="s">
        <v>96</v>
      </c>
      <c r="BD3" s="99" t="s">
        <v>97</v>
      </c>
      <c r="BE3" s="102" t="s">
        <v>95</v>
      </c>
      <c r="BF3" s="103" t="s">
        <v>96</v>
      </c>
      <c r="BG3" s="103" t="s">
        <v>97</v>
      </c>
      <c r="BH3" s="102" t="s">
        <v>95</v>
      </c>
      <c r="BI3" s="103" t="s">
        <v>96</v>
      </c>
      <c r="BJ3" s="103" t="s">
        <v>97</v>
      </c>
      <c r="BK3" s="102" t="s">
        <v>95</v>
      </c>
      <c r="BL3" s="103" t="s">
        <v>96</v>
      </c>
      <c r="BM3" s="103" t="s">
        <v>97</v>
      </c>
      <c r="BN3" s="97" t="s">
        <v>95</v>
      </c>
      <c r="BO3" s="104" t="s">
        <v>96</v>
      </c>
      <c r="BP3" s="104" t="s">
        <v>97</v>
      </c>
      <c r="BQ3" s="97" t="s">
        <v>95</v>
      </c>
      <c r="BR3" s="104" t="s">
        <v>96</v>
      </c>
      <c r="BS3" s="104" t="s">
        <v>97</v>
      </c>
      <c r="BT3" s="97" t="s">
        <v>95</v>
      </c>
      <c r="BU3" s="104" t="s">
        <v>96</v>
      </c>
      <c r="BV3" s="104" t="s">
        <v>97</v>
      </c>
    </row>
    <row r="4" spans="1:74" ht="26.25" customHeight="1">
      <c r="A4" s="105">
        <v>1</v>
      </c>
      <c r="B4" s="106" t="s">
        <v>98</v>
      </c>
      <c r="C4" s="107" t="s">
        <v>99</v>
      </c>
      <c r="D4" s="108" t="str">
        <f t="shared" ref="D4:D36" si="0">B4&amp;" "&amp;C4</f>
        <v>Abidin  KILIÇARSLAN</v>
      </c>
      <c r="E4" s="109" t="s">
        <v>100</v>
      </c>
      <c r="F4" s="110" t="s">
        <v>101</v>
      </c>
      <c r="G4" s="111">
        <v>34773</v>
      </c>
      <c r="H4" s="111">
        <v>34773</v>
      </c>
      <c r="I4" s="112">
        <v>42444</v>
      </c>
      <c r="J4" s="113" t="s">
        <v>102</v>
      </c>
      <c r="K4" s="114"/>
      <c r="L4" s="114"/>
      <c r="M4" s="114"/>
      <c r="N4" s="114"/>
      <c r="O4" s="114"/>
      <c r="P4" s="115">
        <v>13</v>
      </c>
      <c r="Q4" s="115">
        <v>30</v>
      </c>
      <c r="R4" s="115">
        <v>30</v>
      </c>
      <c r="S4" s="115">
        <v>30</v>
      </c>
      <c r="T4" s="116">
        <v>30</v>
      </c>
      <c r="U4" s="116">
        <v>30</v>
      </c>
      <c r="V4" s="117"/>
      <c r="W4" s="118">
        <f>SUM(K4:U4)</f>
        <v>163</v>
      </c>
      <c r="X4" s="119">
        <f t="shared" ref="X4:X36" si="1">AA4+AD4+AG4+AJ4+AM4+AS4+AP4+AV4+AY4+BB4</f>
        <v>0</v>
      </c>
      <c r="Y4" s="120">
        <f t="shared" ref="Y4:Y36" si="2">BE4+BH4+BK4</f>
        <v>0</v>
      </c>
      <c r="Z4" s="121">
        <f t="shared" ref="Z4:Z36" si="3">BN4+BQ4+BT4</f>
        <v>0</v>
      </c>
      <c r="AA4" s="122"/>
      <c r="AB4" s="123"/>
      <c r="AC4" s="123"/>
      <c r="AD4" s="122"/>
      <c r="AE4" s="124"/>
      <c r="AF4" s="124"/>
      <c r="AG4" s="122"/>
      <c r="AH4" s="123"/>
      <c r="AI4" s="123"/>
      <c r="AJ4" s="122"/>
      <c r="AK4" s="123"/>
      <c r="AL4" s="123"/>
      <c r="AM4" s="122"/>
      <c r="AN4" s="123"/>
      <c r="AO4" s="123"/>
      <c r="AP4" s="125"/>
      <c r="AQ4" s="123"/>
      <c r="AR4" s="123"/>
      <c r="AS4" s="125"/>
      <c r="AT4" s="123"/>
      <c r="AU4" s="123"/>
      <c r="AV4" s="125"/>
      <c r="AW4" s="122"/>
      <c r="AX4" s="122"/>
      <c r="AY4" s="125"/>
      <c r="AZ4" s="122"/>
      <c r="BA4" s="122"/>
      <c r="BB4" s="125"/>
      <c r="BC4" s="122"/>
      <c r="BD4" s="122"/>
      <c r="BE4" s="126"/>
      <c r="BF4" s="127"/>
      <c r="BG4" s="127"/>
      <c r="BH4" s="127"/>
      <c r="BI4" s="127"/>
      <c r="BJ4" s="127"/>
      <c r="BK4" s="127"/>
      <c r="BL4" s="127"/>
      <c r="BM4" s="127"/>
      <c r="BN4" s="128"/>
      <c r="BO4" s="128"/>
      <c r="BP4" s="128"/>
      <c r="BQ4" s="128"/>
      <c r="BR4" s="128"/>
      <c r="BS4" s="128"/>
      <c r="BT4" s="128"/>
      <c r="BU4" s="128"/>
      <c r="BV4" s="128"/>
    </row>
    <row r="5" spans="1:74" ht="26.25" customHeight="1">
      <c r="A5" s="105">
        <v>2</v>
      </c>
      <c r="B5" s="129" t="s">
        <v>103</v>
      </c>
      <c r="C5" s="130" t="s">
        <v>60</v>
      </c>
      <c r="D5" s="108" t="str">
        <f t="shared" si="0"/>
        <v>Adem ÖZCAN</v>
      </c>
      <c r="E5" s="131" t="s">
        <v>104</v>
      </c>
      <c r="F5" s="108" t="s">
        <v>105</v>
      </c>
      <c r="G5" s="111">
        <v>33784</v>
      </c>
      <c r="H5" s="111">
        <v>36213</v>
      </c>
      <c r="I5" s="111">
        <v>42422</v>
      </c>
      <c r="J5" s="132" t="s">
        <v>106</v>
      </c>
      <c r="K5" s="133"/>
      <c r="L5" s="133"/>
      <c r="M5" s="133"/>
      <c r="N5" s="133"/>
      <c r="O5" s="133"/>
      <c r="P5" s="133"/>
      <c r="Q5" s="133">
        <v>29</v>
      </c>
      <c r="R5" s="133">
        <v>30</v>
      </c>
      <c r="S5" s="133">
        <v>30</v>
      </c>
      <c r="T5" s="116">
        <v>30</v>
      </c>
      <c r="U5" s="116">
        <v>30</v>
      </c>
      <c r="V5" s="117"/>
      <c r="W5" s="118">
        <f t="shared" ref="W5:W37" si="4">SUM(K5:U5)</f>
        <v>149</v>
      </c>
      <c r="X5" s="119">
        <f t="shared" si="1"/>
        <v>3</v>
      </c>
      <c r="Y5" s="120">
        <f t="shared" si="2"/>
        <v>0</v>
      </c>
      <c r="Z5" s="121">
        <f t="shared" si="3"/>
        <v>0</v>
      </c>
      <c r="AA5" s="122">
        <v>3</v>
      </c>
      <c r="AB5" s="123">
        <v>43102</v>
      </c>
      <c r="AC5" s="123">
        <v>43105</v>
      </c>
      <c r="AD5" s="122"/>
      <c r="AE5" s="124"/>
      <c r="AF5" s="124"/>
      <c r="AG5" s="122"/>
      <c r="AH5" s="123"/>
      <c r="AI5" s="123"/>
      <c r="AJ5" s="125"/>
      <c r="AK5" s="123"/>
      <c r="AL5" s="123"/>
      <c r="AM5" s="125"/>
      <c r="AN5" s="123"/>
      <c r="AO5" s="123"/>
      <c r="AP5" s="125"/>
      <c r="AQ5" s="123"/>
      <c r="AR5" s="123"/>
      <c r="AS5" s="125"/>
      <c r="AT5" s="123"/>
      <c r="AU5" s="123"/>
      <c r="AV5" s="125"/>
      <c r="AW5" s="123"/>
      <c r="AX5" s="123"/>
      <c r="AY5" s="125"/>
      <c r="AZ5" s="123"/>
      <c r="BA5" s="123"/>
      <c r="BB5" s="125"/>
      <c r="BC5" s="123"/>
      <c r="BD5" s="123"/>
      <c r="BE5" s="126"/>
      <c r="BF5" s="127"/>
      <c r="BG5" s="127"/>
      <c r="BH5" s="127"/>
      <c r="BI5" s="127"/>
      <c r="BJ5" s="127"/>
      <c r="BK5" s="127"/>
      <c r="BL5" s="127"/>
      <c r="BM5" s="127"/>
      <c r="BN5" s="128"/>
      <c r="BO5" s="134"/>
      <c r="BP5" s="134"/>
      <c r="BQ5" s="128"/>
      <c r="BR5" s="128"/>
      <c r="BS5" s="128"/>
      <c r="BT5" s="128"/>
      <c r="BU5" s="128"/>
      <c r="BV5" s="128"/>
    </row>
    <row r="6" spans="1:74" ht="26.25" customHeight="1">
      <c r="A6" s="105">
        <v>3</v>
      </c>
      <c r="B6" s="106" t="s">
        <v>107</v>
      </c>
      <c r="C6" s="107" t="s">
        <v>108</v>
      </c>
      <c r="D6" s="108" t="str">
        <f t="shared" si="0"/>
        <v>Bekir  TUNCAL</v>
      </c>
      <c r="E6" s="109" t="s">
        <v>100</v>
      </c>
      <c r="F6" s="110"/>
      <c r="G6" s="111">
        <v>37837</v>
      </c>
      <c r="H6" s="111">
        <v>37837</v>
      </c>
      <c r="I6" s="111">
        <v>42586</v>
      </c>
      <c r="J6" s="135" t="s">
        <v>102</v>
      </c>
      <c r="K6" s="136"/>
      <c r="L6" s="136"/>
      <c r="M6" s="136"/>
      <c r="N6" s="136"/>
      <c r="O6" s="136"/>
      <c r="P6" s="133"/>
      <c r="Q6" s="133"/>
      <c r="R6" s="133"/>
      <c r="S6" s="133"/>
      <c r="T6" s="116">
        <v>24</v>
      </c>
      <c r="U6" s="116">
        <v>30</v>
      </c>
      <c r="V6" s="117"/>
      <c r="W6" s="118">
        <f t="shared" si="4"/>
        <v>54</v>
      </c>
      <c r="X6" s="119">
        <f t="shared" si="1"/>
        <v>30</v>
      </c>
      <c r="Y6" s="120">
        <f t="shared" si="2"/>
        <v>0</v>
      </c>
      <c r="Z6" s="121">
        <f t="shared" si="3"/>
        <v>0</v>
      </c>
      <c r="AA6" s="122">
        <v>30</v>
      </c>
      <c r="AB6" s="123">
        <v>43102</v>
      </c>
      <c r="AC6" s="123">
        <v>43137</v>
      </c>
      <c r="AD6" s="122"/>
      <c r="AE6" s="123"/>
      <c r="AF6" s="124"/>
      <c r="AG6" s="122"/>
      <c r="AH6" s="123"/>
      <c r="AI6" s="123"/>
      <c r="AJ6" s="122"/>
      <c r="AK6" s="123"/>
      <c r="AL6" s="123"/>
      <c r="AM6" s="122"/>
      <c r="AN6" s="122"/>
      <c r="AO6" s="122"/>
      <c r="AP6" s="125"/>
      <c r="AQ6" s="122"/>
      <c r="AR6" s="122"/>
      <c r="AS6" s="125"/>
      <c r="AT6" s="122"/>
      <c r="AU6" s="122"/>
      <c r="AV6" s="125"/>
      <c r="AW6" s="122"/>
      <c r="AX6" s="122"/>
      <c r="AY6" s="125"/>
      <c r="AZ6" s="122"/>
      <c r="BA6" s="122"/>
      <c r="BB6" s="125"/>
      <c r="BC6" s="122"/>
      <c r="BD6" s="122"/>
      <c r="BE6" s="126"/>
      <c r="BF6" s="127"/>
      <c r="BG6" s="127"/>
      <c r="BH6" s="127"/>
      <c r="BI6" s="127"/>
      <c r="BJ6" s="127"/>
      <c r="BK6" s="127"/>
      <c r="BL6" s="127"/>
      <c r="BM6" s="127"/>
      <c r="BN6" s="128"/>
      <c r="BO6" s="128"/>
      <c r="BP6" s="128"/>
      <c r="BQ6" s="128"/>
      <c r="BR6" s="128"/>
      <c r="BS6" s="128"/>
      <c r="BT6" s="128"/>
      <c r="BU6" s="128"/>
      <c r="BV6" s="128"/>
    </row>
    <row r="7" spans="1:74" ht="26.25" customHeight="1">
      <c r="A7" s="105">
        <v>4</v>
      </c>
      <c r="B7" s="106" t="s">
        <v>109</v>
      </c>
      <c r="C7" s="107" t="s">
        <v>110</v>
      </c>
      <c r="D7" s="108" t="str">
        <f t="shared" si="0"/>
        <v>Cengiz  SAFTAN</v>
      </c>
      <c r="E7" s="109" t="s">
        <v>100</v>
      </c>
      <c r="F7" s="110" t="s">
        <v>111</v>
      </c>
      <c r="G7" s="111">
        <v>35093</v>
      </c>
      <c r="H7" s="111">
        <v>35093</v>
      </c>
      <c r="I7" s="111">
        <v>42398</v>
      </c>
      <c r="J7" s="135" t="s">
        <v>102</v>
      </c>
      <c r="K7" s="136"/>
      <c r="L7" s="136"/>
      <c r="M7" s="136"/>
      <c r="N7" s="136">
        <v>22</v>
      </c>
      <c r="O7" s="136">
        <v>24</v>
      </c>
      <c r="P7" s="133">
        <v>30</v>
      </c>
      <c r="Q7" s="133">
        <v>30</v>
      </c>
      <c r="R7" s="133">
        <v>30</v>
      </c>
      <c r="S7" s="133">
        <v>30</v>
      </c>
      <c r="T7" s="116">
        <v>30</v>
      </c>
      <c r="U7" s="116">
        <v>30</v>
      </c>
      <c r="V7" s="117"/>
      <c r="W7" s="118">
        <f t="shared" si="4"/>
        <v>226</v>
      </c>
      <c r="X7" s="119">
        <f t="shared" si="1"/>
        <v>0</v>
      </c>
      <c r="Y7" s="120">
        <f t="shared" si="2"/>
        <v>0</v>
      </c>
      <c r="Z7" s="121">
        <f t="shared" si="3"/>
        <v>0</v>
      </c>
      <c r="AA7" s="122"/>
      <c r="AB7" s="123"/>
      <c r="AC7" s="123"/>
      <c r="AD7" s="122"/>
      <c r="AE7" s="124"/>
      <c r="AF7" s="124"/>
      <c r="AG7" s="122"/>
      <c r="AH7" s="123"/>
      <c r="AI7" s="123"/>
      <c r="AJ7" s="122"/>
      <c r="AK7" s="123"/>
      <c r="AL7" s="123"/>
      <c r="AM7" s="122"/>
      <c r="AN7" s="123"/>
      <c r="AO7" s="123"/>
      <c r="AP7" s="125"/>
      <c r="AQ7" s="123"/>
      <c r="AR7" s="123"/>
      <c r="AS7" s="125"/>
      <c r="AT7" s="123"/>
      <c r="AU7" s="123"/>
      <c r="AV7" s="125"/>
      <c r="AW7" s="123"/>
      <c r="AX7" s="123"/>
      <c r="AY7" s="125"/>
      <c r="AZ7" s="123"/>
      <c r="BA7" s="123"/>
      <c r="BB7" s="125"/>
      <c r="BC7" s="123"/>
      <c r="BD7" s="123"/>
      <c r="BE7" s="126"/>
      <c r="BF7" s="127"/>
      <c r="BG7" s="127"/>
      <c r="BH7" s="127"/>
      <c r="BI7" s="127"/>
      <c r="BJ7" s="127"/>
      <c r="BK7" s="127"/>
      <c r="BL7" s="127"/>
      <c r="BM7" s="127"/>
      <c r="BN7" s="128"/>
      <c r="BO7" s="128"/>
      <c r="BP7" s="128"/>
      <c r="BQ7" s="128"/>
      <c r="BR7" s="128"/>
      <c r="BS7" s="128"/>
      <c r="BT7" s="128"/>
      <c r="BU7" s="128"/>
      <c r="BV7" s="128"/>
    </row>
    <row r="8" spans="1:74" ht="26.25" customHeight="1">
      <c r="A8" s="105">
        <v>5</v>
      </c>
      <c r="B8" s="129" t="s">
        <v>109</v>
      </c>
      <c r="C8" s="130" t="s">
        <v>112</v>
      </c>
      <c r="D8" s="108" t="str">
        <f t="shared" si="0"/>
        <v>Cengiz  YİĞİT</v>
      </c>
      <c r="E8" s="131" t="s">
        <v>104</v>
      </c>
      <c r="F8" s="108" t="s">
        <v>105</v>
      </c>
      <c r="G8" s="111">
        <v>33770</v>
      </c>
      <c r="H8" s="111">
        <v>36388</v>
      </c>
      <c r="I8" s="111">
        <v>42598</v>
      </c>
      <c r="J8" s="132" t="s">
        <v>106</v>
      </c>
      <c r="K8" s="133"/>
      <c r="L8" s="133"/>
      <c r="M8" s="133"/>
      <c r="N8" s="133"/>
      <c r="O8" s="133"/>
      <c r="P8" s="133"/>
      <c r="Q8" s="133"/>
      <c r="R8" s="133">
        <v>7</v>
      </c>
      <c r="S8" s="133">
        <v>30</v>
      </c>
      <c r="T8" s="116">
        <v>30</v>
      </c>
      <c r="U8" s="116">
        <v>30</v>
      </c>
      <c r="V8" s="117"/>
      <c r="W8" s="118">
        <f t="shared" si="4"/>
        <v>97</v>
      </c>
      <c r="X8" s="119">
        <f t="shared" si="1"/>
        <v>0</v>
      </c>
      <c r="Y8" s="120">
        <f t="shared" si="2"/>
        <v>0</v>
      </c>
      <c r="Z8" s="121">
        <f t="shared" si="3"/>
        <v>0</v>
      </c>
      <c r="AA8" s="122"/>
      <c r="AB8" s="123"/>
      <c r="AC8" s="123"/>
      <c r="AD8" s="137"/>
      <c r="AE8" s="124"/>
      <c r="AF8" s="124"/>
      <c r="AG8" s="122"/>
      <c r="AH8" s="123"/>
      <c r="AI8" s="123"/>
      <c r="AJ8" s="122"/>
      <c r="AK8" s="122"/>
      <c r="AL8" s="122"/>
      <c r="AM8" s="122"/>
      <c r="AN8" s="122"/>
      <c r="AO8" s="122"/>
      <c r="AP8" s="125"/>
      <c r="AQ8" s="122"/>
      <c r="AR8" s="122"/>
      <c r="AS8" s="125"/>
      <c r="AT8" s="122"/>
      <c r="AU8" s="122"/>
      <c r="AV8" s="125"/>
      <c r="AW8" s="122"/>
      <c r="AX8" s="122"/>
      <c r="AY8" s="125"/>
      <c r="AZ8" s="122"/>
      <c r="BA8" s="122"/>
      <c r="BB8" s="125"/>
      <c r="BC8" s="122"/>
      <c r="BD8" s="122"/>
      <c r="BE8" s="126"/>
      <c r="BF8" s="138"/>
      <c r="BG8" s="138"/>
      <c r="BH8" s="127"/>
      <c r="BI8" s="138"/>
      <c r="BJ8" s="138"/>
      <c r="BK8" s="127"/>
      <c r="BL8" s="127"/>
      <c r="BM8" s="127"/>
      <c r="BN8" s="128"/>
      <c r="BO8" s="134"/>
      <c r="BP8" s="134"/>
      <c r="BQ8" s="139"/>
      <c r="BR8" s="134"/>
      <c r="BS8" s="134"/>
      <c r="BT8" s="128"/>
      <c r="BU8" s="134"/>
      <c r="BV8" s="134"/>
    </row>
    <row r="9" spans="1:74" ht="26.25" customHeight="1">
      <c r="A9" s="105">
        <v>6</v>
      </c>
      <c r="B9" s="106" t="s">
        <v>113</v>
      </c>
      <c r="C9" s="107" t="s">
        <v>114</v>
      </c>
      <c r="D9" s="108" t="str">
        <f t="shared" si="0"/>
        <v>Davut  GÜLBAHÇE</v>
      </c>
      <c r="E9" s="109" t="s">
        <v>115</v>
      </c>
      <c r="F9" s="140" t="s">
        <v>116</v>
      </c>
      <c r="G9" s="141">
        <v>31503</v>
      </c>
      <c r="H9" s="111">
        <v>31503</v>
      </c>
      <c r="I9" s="111">
        <v>42461</v>
      </c>
      <c r="J9" s="135" t="s">
        <v>117</v>
      </c>
      <c r="K9" s="136"/>
      <c r="L9" s="136"/>
      <c r="M9" s="136"/>
      <c r="N9" s="136"/>
      <c r="O9" s="136"/>
      <c r="P9" s="133"/>
      <c r="Q9" s="133"/>
      <c r="R9" s="133"/>
      <c r="S9" s="133">
        <v>15</v>
      </c>
      <c r="T9" s="116">
        <v>30</v>
      </c>
      <c r="U9" s="116">
        <v>30</v>
      </c>
      <c r="V9" s="117"/>
      <c r="W9" s="118">
        <f t="shared" si="4"/>
        <v>75</v>
      </c>
      <c r="X9" s="119">
        <f t="shared" si="1"/>
        <v>0</v>
      </c>
      <c r="Y9" s="120">
        <f t="shared" si="2"/>
        <v>0</v>
      </c>
      <c r="Z9" s="121">
        <f t="shared" si="3"/>
        <v>0</v>
      </c>
      <c r="AA9" s="122"/>
      <c r="AB9" s="123"/>
      <c r="AC9" s="123"/>
      <c r="AD9" s="122"/>
      <c r="AE9" s="124"/>
      <c r="AF9" s="124"/>
      <c r="AG9" s="122"/>
      <c r="AH9" s="122"/>
      <c r="AI9" s="122"/>
      <c r="AJ9" s="122"/>
      <c r="AK9" s="122"/>
      <c r="AL9" s="122"/>
      <c r="AM9" s="122"/>
      <c r="AN9" s="122"/>
      <c r="AO9" s="122"/>
      <c r="AP9" s="125"/>
      <c r="AQ9" s="122"/>
      <c r="AR9" s="122"/>
      <c r="AS9" s="125"/>
      <c r="AT9" s="122"/>
      <c r="AU9" s="122"/>
      <c r="AV9" s="125"/>
      <c r="AW9" s="122"/>
      <c r="AX9" s="122"/>
      <c r="AY9" s="125"/>
      <c r="AZ9" s="122"/>
      <c r="BA9" s="122"/>
      <c r="BB9" s="125"/>
      <c r="BC9" s="122"/>
      <c r="BD9" s="122"/>
      <c r="BE9" s="126"/>
      <c r="BF9" s="127"/>
      <c r="BG9" s="127"/>
      <c r="BH9" s="127"/>
      <c r="BI9" s="127"/>
      <c r="BJ9" s="127"/>
      <c r="BK9" s="127"/>
      <c r="BL9" s="127"/>
      <c r="BM9" s="127"/>
      <c r="BN9" s="128"/>
      <c r="BO9" s="128"/>
      <c r="BP9" s="128"/>
      <c r="BQ9" s="128"/>
      <c r="BR9" s="128"/>
      <c r="BS9" s="128"/>
      <c r="BT9" s="128"/>
      <c r="BU9" s="128"/>
      <c r="BV9" s="128"/>
    </row>
    <row r="10" spans="1:74" ht="26.25" customHeight="1">
      <c r="A10" s="105">
        <v>7</v>
      </c>
      <c r="B10" s="106" t="s">
        <v>118</v>
      </c>
      <c r="C10" s="107" t="s">
        <v>119</v>
      </c>
      <c r="D10" s="108" t="str">
        <f t="shared" si="0"/>
        <v>Elif  ERTEN</v>
      </c>
      <c r="E10" s="109" t="s">
        <v>104</v>
      </c>
      <c r="F10" s="140" t="s">
        <v>105</v>
      </c>
      <c r="G10" s="111">
        <v>33393</v>
      </c>
      <c r="H10" s="111">
        <v>33393</v>
      </c>
      <c r="I10" s="111">
        <v>42525</v>
      </c>
      <c r="J10" s="135" t="s">
        <v>102</v>
      </c>
      <c r="K10" s="136"/>
      <c r="L10" s="136"/>
      <c r="M10" s="133"/>
      <c r="N10" s="133"/>
      <c r="O10" s="133"/>
      <c r="P10" s="133"/>
      <c r="Q10" s="133"/>
      <c r="R10" s="133"/>
      <c r="S10" s="133"/>
      <c r="T10" s="116"/>
      <c r="U10" s="116">
        <v>23</v>
      </c>
      <c r="V10" s="117"/>
      <c r="W10" s="118">
        <f t="shared" si="4"/>
        <v>23</v>
      </c>
      <c r="X10" s="119">
        <f t="shared" si="1"/>
        <v>0</v>
      </c>
      <c r="Y10" s="120">
        <f t="shared" si="2"/>
        <v>0</v>
      </c>
      <c r="Z10" s="121">
        <f t="shared" si="3"/>
        <v>0</v>
      </c>
      <c r="AA10" s="122"/>
      <c r="AB10" s="123"/>
      <c r="AC10" s="123"/>
      <c r="AD10" s="122"/>
      <c r="AE10" s="124"/>
      <c r="AF10" s="124"/>
      <c r="AG10" s="122"/>
      <c r="AH10" s="123"/>
      <c r="AI10" s="123"/>
      <c r="AJ10" s="122"/>
      <c r="AK10" s="123"/>
      <c r="AL10" s="123"/>
      <c r="AM10" s="122"/>
      <c r="AN10" s="122"/>
      <c r="AO10" s="122"/>
      <c r="AP10" s="125"/>
      <c r="AQ10" s="122"/>
      <c r="AR10" s="122"/>
      <c r="AS10" s="125"/>
      <c r="AT10" s="122"/>
      <c r="AU10" s="122"/>
      <c r="AV10" s="125"/>
      <c r="AW10" s="122"/>
      <c r="AX10" s="122"/>
      <c r="AY10" s="125"/>
      <c r="AZ10" s="122"/>
      <c r="BA10" s="122"/>
      <c r="BB10" s="125"/>
      <c r="BC10" s="122"/>
      <c r="BD10" s="122"/>
      <c r="BE10" s="126"/>
      <c r="BF10" s="127"/>
      <c r="BG10" s="127"/>
      <c r="BH10" s="127"/>
      <c r="BI10" s="127"/>
      <c r="BJ10" s="127"/>
      <c r="BK10" s="127"/>
      <c r="BL10" s="127"/>
      <c r="BM10" s="127"/>
      <c r="BN10" s="128"/>
      <c r="BO10" s="128"/>
      <c r="BP10" s="128"/>
      <c r="BQ10" s="128"/>
      <c r="BR10" s="128"/>
      <c r="BS10" s="128"/>
      <c r="BT10" s="128"/>
      <c r="BU10" s="128"/>
      <c r="BV10" s="128"/>
    </row>
    <row r="11" spans="1:74" ht="26.25" customHeight="1">
      <c r="A11" s="105">
        <v>8</v>
      </c>
      <c r="B11" s="106" t="s">
        <v>120</v>
      </c>
      <c r="C11" s="107" t="s">
        <v>121</v>
      </c>
      <c r="D11" s="108" t="str">
        <f t="shared" si="0"/>
        <v xml:space="preserve">Fatih  KARA </v>
      </c>
      <c r="E11" s="109" t="s">
        <v>122</v>
      </c>
      <c r="F11" s="142" t="s">
        <v>123</v>
      </c>
      <c r="G11" s="111">
        <v>36161</v>
      </c>
      <c r="H11" s="111">
        <v>36161</v>
      </c>
      <c r="I11" s="111">
        <v>42370</v>
      </c>
      <c r="J11" s="135" t="s">
        <v>124</v>
      </c>
      <c r="K11" s="136"/>
      <c r="L11" s="136"/>
      <c r="M11" s="136"/>
      <c r="N11" s="136"/>
      <c r="O11" s="136"/>
      <c r="P11" s="133">
        <v>28</v>
      </c>
      <c r="Q11" s="133">
        <v>30</v>
      </c>
      <c r="R11" s="133">
        <v>30</v>
      </c>
      <c r="S11" s="133">
        <v>30</v>
      </c>
      <c r="T11" s="116">
        <v>30</v>
      </c>
      <c r="U11" s="116">
        <v>30</v>
      </c>
      <c r="V11" s="117">
        <v>30</v>
      </c>
      <c r="W11" s="118">
        <f>SUM(K11:V11)</f>
        <v>208</v>
      </c>
      <c r="X11" s="119">
        <f t="shared" si="1"/>
        <v>0</v>
      </c>
      <c r="Y11" s="120">
        <f t="shared" si="2"/>
        <v>0</v>
      </c>
      <c r="Z11" s="121">
        <f t="shared" si="3"/>
        <v>0</v>
      </c>
      <c r="AA11" s="122"/>
      <c r="AB11" s="123"/>
      <c r="AC11" s="123"/>
      <c r="AD11" s="122"/>
      <c r="AE11" s="124"/>
      <c r="AF11" s="124"/>
      <c r="AG11" s="122"/>
      <c r="AH11" s="122"/>
      <c r="AI11" s="122"/>
      <c r="AJ11" s="122"/>
      <c r="AK11" s="122"/>
      <c r="AL11" s="122"/>
      <c r="AM11" s="122"/>
      <c r="AN11" s="122"/>
      <c r="AO11" s="122"/>
      <c r="AP11" s="125"/>
      <c r="AQ11" s="122"/>
      <c r="AR11" s="122"/>
      <c r="AS11" s="125"/>
      <c r="AT11" s="122"/>
      <c r="AU11" s="122"/>
      <c r="AV11" s="125"/>
      <c r="AW11" s="122"/>
      <c r="AX11" s="122"/>
      <c r="AY11" s="125"/>
      <c r="AZ11" s="122"/>
      <c r="BA11" s="122"/>
      <c r="BB11" s="125"/>
      <c r="BC11" s="122"/>
      <c r="BD11" s="122"/>
      <c r="BE11" s="126"/>
      <c r="BF11" s="127"/>
      <c r="BG11" s="127"/>
      <c r="BH11" s="127"/>
      <c r="BI11" s="127"/>
      <c r="BJ11" s="127"/>
      <c r="BK11" s="127"/>
      <c r="BL11" s="127"/>
      <c r="BM11" s="127"/>
      <c r="BN11" s="128"/>
      <c r="BO11" s="128"/>
      <c r="BP11" s="128"/>
      <c r="BQ11" s="128"/>
      <c r="BR11" s="128"/>
      <c r="BS11" s="128"/>
      <c r="BT11" s="128"/>
      <c r="BU11" s="128"/>
      <c r="BV11" s="128"/>
    </row>
    <row r="12" spans="1:74" ht="26.25" customHeight="1">
      <c r="A12" s="105">
        <v>9</v>
      </c>
      <c r="B12" s="106" t="s">
        <v>125</v>
      </c>
      <c r="C12" s="107" t="s">
        <v>126</v>
      </c>
      <c r="D12" s="108" t="str">
        <f t="shared" si="0"/>
        <v>Hakan  KOÇAK</v>
      </c>
      <c r="E12" s="109" t="s">
        <v>122</v>
      </c>
      <c r="F12" s="142" t="s">
        <v>127</v>
      </c>
      <c r="G12" s="141">
        <v>36182</v>
      </c>
      <c r="H12" s="111">
        <v>36182</v>
      </c>
      <c r="I12" s="111">
        <v>42391</v>
      </c>
      <c r="J12" s="135" t="s">
        <v>128</v>
      </c>
      <c r="K12" s="136"/>
      <c r="L12" s="136"/>
      <c r="M12" s="136"/>
      <c r="N12" s="136"/>
      <c r="O12" s="136">
        <v>11</v>
      </c>
      <c r="P12" s="133">
        <v>30</v>
      </c>
      <c r="Q12" s="133">
        <v>30</v>
      </c>
      <c r="R12" s="133">
        <v>30</v>
      </c>
      <c r="S12" s="133">
        <v>30</v>
      </c>
      <c r="T12" s="116">
        <v>30</v>
      </c>
      <c r="U12" s="116">
        <v>30</v>
      </c>
      <c r="V12" s="117">
        <v>30</v>
      </c>
      <c r="W12" s="118">
        <f>SUM(K12:V12)</f>
        <v>221</v>
      </c>
      <c r="X12" s="119">
        <f t="shared" si="1"/>
        <v>0</v>
      </c>
      <c r="Y12" s="120">
        <f t="shared" si="2"/>
        <v>0</v>
      </c>
      <c r="Z12" s="121">
        <f t="shared" si="3"/>
        <v>0</v>
      </c>
      <c r="AA12" s="122"/>
      <c r="AB12" s="123"/>
      <c r="AC12" s="123"/>
      <c r="AD12" s="122"/>
      <c r="AE12" s="124"/>
      <c r="AF12" s="124"/>
      <c r="AG12" s="122"/>
      <c r="AH12" s="123"/>
      <c r="AI12" s="123"/>
      <c r="AJ12" s="122"/>
      <c r="AK12" s="122"/>
      <c r="AL12" s="122"/>
      <c r="AM12" s="122"/>
      <c r="AN12" s="122"/>
      <c r="AO12" s="122"/>
      <c r="AP12" s="125"/>
      <c r="AQ12" s="122"/>
      <c r="AR12" s="122"/>
      <c r="AS12" s="125"/>
      <c r="AT12" s="122"/>
      <c r="AU12" s="122"/>
      <c r="AV12" s="125"/>
      <c r="AW12" s="122"/>
      <c r="AX12" s="122"/>
      <c r="AY12" s="125"/>
      <c r="AZ12" s="122"/>
      <c r="BA12" s="122"/>
      <c r="BB12" s="125"/>
      <c r="BC12" s="122"/>
      <c r="BD12" s="122"/>
      <c r="BE12" s="126"/>
      <c r="BF12" s="127"/>
      <c r="BG12" s="127"/>
      <c r="BH12" s="127"/>
      <c r="BI12" s="127"/>
      <c r="BJ12" s="127"/>
      <c r="BK12" s="127"/>
      <c r="BL12" s="127"/>
      <c r="BM12" s="127"/>
      <c r="BN12" s="128"/>
      <c r="BO12" s="128"/>
      <c r="BP12" s="128"/>
      <c r="BQ12" s="128"/>
      <c r="BR12" s="128"/>
      <c r="BS12" s="128"/>
      <c r="BT12" s="128"/>
      <c r="BU12" s="128"/>
      <c r="BV12" s="128"/>
    </row>
    <row r="13" spans="1:74" ht="26.25" customHeight="1">
      <c r="A13" s="105">
        <v>10</v>
      </c>
      <c r="B13" s="106" t="s">
        <v>129</v>
      </c>
      <c r="C13" s="107" t="s">
        <v>130</v>
      </c>
      <c r="D13" s="108" t="str">
        <f t="shared" si="0"/>
        <v>Halil  COŞAR</v>
      </c>
      <c r="E13" s="109" t="s">
        <v>100</v>
      </c>
      <c r="F13" s="142" t="s">
        <v>111</v>
      </c>
      <c r="G13" s="111">
        <v>36711</v>
      </c>
      <c r="H13" s="111">
        <v>36711</v>
      </c>
      <c r="I13" s="111">
        <v>42555</v>
      </c>
      <c r="J13" s="135" t="s">
        <v>102</v>
      </c>
      <c r="K13" s="143"/>
      <c r="L13" s="143"/>
      <c r="M13" s="143"/>
      <c r="N13" s="143"/>
      <c r="O13" s="143"/>
      <c r="P13" s="133"/>
      <c r="Q13" s="133"/>
      <c r="R13" s="133"/>
      <c r="S13" s="133"/>
      <c r="T13" s="116"/>
      <c r="U13" s="116">
        <v>9</v>
      </c>
      <c r="V13" s="117"/>
      <c r="W13" s="118">
        <f t="shared" si="4"/>
        <v>9</v>
      </c>
      <c r="X13" s="119">
        <f t="shared" si="1"/>
        <v>9</v>
      </c>
      <c r="Y13" s="120">
        <f t="shared" si="2"/>
        <v>0</v>
      </c>
      <c r="Z13" s="121">
        <f t="shared" si="3"/>
        <v>0</v>
      </c>
      <c r="AA13" s="122">
        <v>9</v>
      </c>
      <c r="AB13" s="123">
        <v>43109</v>
      </c>
      <c r="AC13" s="123">
        <v>43119</v>
      </c>
      <c r="AD13" s="122"/>
      <c r="AE13" s="123"/>
      <c r="AF13" s="123"/>
      <c r="AG13" s="122"/>
      <c r="AH13" s="123"/>
      <c r="AI13" s="123"/>
      <c r="AJ13" s="122"/>
      <c r="AK13" s="123"/>
      <c r="AL13" s="123"/>
      <c r="AM13" s="122"/>
      <c r="AN13" s="123"/>
      <c r="AO13" s="123"/>
      <c r="AP13" s="125"/>
      <c r="AQ13" s="123"/>
      <c r="AR13" s="123"/>
      <c r="AS13" s="125"/>
      <c r="AT13" s="123"/>
      <c r="AU13" s="123"/>
      <c r="AV13" s="125"/>
      <c r="AW13" s="123"/>
      <c r="AX13" s="123"/>
      <c r="AY13" s="125"/>
      <c r="AZ13" s="123"/>
      <c r="BA13" s="123"/>
      <c r="BB13" s="125"/>
      <c r="BC13" s="123"/>
      <c r="BD13" s="123"/>
      <c r="BE13" s="126"/>
      <c r="BF13" s="138"/>
      <c r="BG13" s="138"/>
      <c r="BH13" s="127"/>
      <c r="BI13" s="127"/>
      <c r="BJ13" s="127"/>
      <c r="BK13" s="127"/>
      <c r="BL13" s="127"/>
      <c r="BM13" s="127"/>
      <c r="BN13" s="128"/>
      <c r="BO13" s="128"/>
      <c r="BP13" s="128"/>
      <c r="BQ13" s="128"/>
      <c r="BR13" s="128"/>
      <c r="BS13" s="128"/>
      <c r="BT13" s="128"/>
      <c r="BU13" s="128"/>
      <c r="BV13" s="128"/>
    </row>
    <row r="14" spans="1:74" ht="26.25" customHeight="1" thickBot="1">
      <c r="A14" s="105">
        <v>11</v>
      </c>
      <c r="B14" s="106" t="s">
        <v>131</v>
      </c>
      <c r="C14" s="107" t="s">
        <v>132</v>
      </c>
      <c r="D14" s="108" t="str">
        <f t="shared" si="0"/>
        <v>Hatice  UYGUR</v>
      </c>
      <c r="E14" s="109" t="s">
        <v>100</v>
      </c>
      <c r="F14" s="142" t="s">
        <v>105</v>
      </c>
      <c r="G14" s="111">
        <v>36829</v>
      </c>
      <c r="H14" s="111">
        <v>36829</v>
      </c>
      <c r="I14" s="111">
        <v>42673</v>
      </c>
      <c r="J14" s="135" t="s">
        <v>102</v>
      </c>
      <c r="K14" s="136"/>
      <c r="L14" s="136"/>
      <c r="M14" s="136"/>
      <c r="N14" s="136"/>
      <c r="O14" s="136"/>
      <c r="P14" s="133">
        <v>17</v>
      </c>
      <c r="Q14" s="133">
        <v>30</v>
      </c>
      <c r="R14" s="133">
        <v>30</v>
      </c>
      <c r="S14" s="133">
        <v>30</v>
      </c>
      <c r="T14" s="144">
        <v>30</v>
      </c>
      <c r="U14" s="116">
        <v>30</v>
      </c>
      <c r="V14" s="117"/>
      <c r="W14" s="118">
        <f t="shared" si="4"/>
        <v>167</v>
      </c>
      <c r="X14" s="119">
        <f t="shared" si="1"/>
        <v>11</v>
      </c>
      <c r="Y14" s="120">
        <f t="shared" si="2"/>
        <v>0</v>
      </c>
      <c r="Z14" s="121">
        <f t="shared" si="3"/>
        <v>0</v>
      </c>
      <c r="AA14" s="122">
        <v>11</v>
      </c>
      <c r="AB14" s="123">
        <v>43108</v>
      </c>
      <c r="AC14" s="123">
        <v>43122</v>
      </c>
      <c r="AD14" s="122"/>
      <c r="AE14" s="124"/>
      <c r="AF14" s="124"/>
      <c r="AG14" s="122"/>
      <c r="AH14" s="123"/>
      <c r="AI14" s="123"/>
      <c r="AJ14" s="122"/>
      <c r="AK14" s="122"/>
      <c r="AL14" s="122"/>
      <c r="AM14" s="122"/>
      <c r="AN14" s="122"/>
      <c r="AO14" s="122"/>
      <c r="AP14" s="125"/>
      <c r="AQ14" s="122"/>
      <c r="AR14" s="122"/>
      <c r="AS14" s="125"/>
      <c r="AT14" s="122"/>
      <c r="AU14" s="122"/>
      <c r="AV14" s="125"/>
      <c r="AW14" s="122"/>
      <c r="AX14" s="122"/>
      <c r="AY14" s="125"/>
      <c r="AZ14" s="122"/>
      <c r="BA14" s="122"/>
      <c r="BB14" s="125"/>
      <c r="BC14" s="122"/>
      <c r="BD14" s="122"/>
      <c r="BE14" s="126"/>
      <c r="BF14" s="127"/>
      <c r="BG14" s="127"/>
      <c r="BH14" s="127"/>
      <c r="BI14" s="127"/>
      <c r="BJ14" s="127"/>
      <c r="BK14" s="127"/>
      <c r="BL14" s="127"/>
      <c r="BM14" s="127"/>
      <c r="BN14" s="128"/>
      <c r="BO14" s="128"/>
      <c r="BP14" s="128"/>
      <c r="BQ14" s="128"/>
      <c r="BR14" s="128"/>
      <c r="BS14" s="128"/>
      <c r="BT14" s="128"/>
      <c r="BU14" s="128"/>
      <c r="BV14" s="128"/>
    </row>
    <row r="15" spans="1:74" ht="26.25" customHeight="1">
      <c r="A15" s="105">
        <v>12</v>
      </c>
      <c r="B15" s="129" t="s">
        <v>133</v>
      </c>
      <c r="C15" s="130" t="s">
        <v>134</v>
      </c>
      <c r="D15" s="108" t="str">
        <f t="shared" si="0"/>
        <v>İhsan  DALGIÇ</v>
      </c>
      <c r="E15" s="109" t="s">
        <v>104</v>
      </c>
      <c r="F15" s="110" t="s">
        <v>105</v>
      </c>
      <c r="G15" s="111">
        <v>36172</v>
      </c>
      <c r="H15" s="111">
        <v>36172</v>
      </c>
      <c r="I15" s="112">
        <v>42381</v>
      </c>
      <c r="J15" s="145" t="s">
        <v>135</v>
      </c>
      <c r="K15" s="115"/>
      <c r="L15" s="146"/>
      <c r="M15" s="146"/>
      <c r="N15" s="146"/>
      <c r="O15" s="146"/>
      <c r="P15" s="146"/>
      <c r="Q15" s="146"/>
      <c r="R15" s="146"/>
      <c r="S15" s="146">
        <v>4</v>
      </c>
      <c r="T15" s="147">
        <v>30</v>
      </c>
      <c r="U15" s="147">
        <v>30</v>
      </c>
      <c r="V15" s="148">
        <v>30</v>
      </c>
      <c r="W15" s="118">
        <f>SUM(K15:V15)</f>
        <v>94</v>
      </c>
      <c r="X15" s="119">
        <f t="shared" si="1"/>
        <v>0</v>
      </c>
      <c r="Y15" s="120">
        <f t="shared" si="2"/>
        <v>0</v>
      </c>
      <c r="Z15" s="121">
        <f t="shared" si="3"/>
        <v>0</v>
      </c>
      <c r="AA15" s="122"/>
      <c r="AB15" s="123"/>
      <c r="AC15" s="123"/>
      <c r="AD15" s="122"/>
      <c r="AE15" s="123"/>
      <c r="AF15" s="123"/>
      <c r="AG15" s="122"/>
      <c r="AH15" s="123"/>
      <c r="AI15" s="123"/>
      <c r="AJ15" s="122"/>
      <c r="AK15" s="123"/>
      <c r="AL15" s="123"/>
      <c r="AM15" s="122"/>
      <c r="AN15" s="123"/>
      <c r="AO15" s="123"/>
      <c r="AP15" s="125"/>
      <c r="AQ15" s="123"/>
      <c r="AR15" s="123"/>
      <c r="AS15" s="125"/>
      <c r="AT15" s="123"/>
      <c r="AU15" s="123"/>
      <c r="AV15" s="125"/>
      <c r="AW15" s="123"/>
      <c r="AX15" s="123"/>
      <c r="AY15" s="125"/>
      <c r="AZ15" s="123"/>
      <c r="BA15" s="123"/>
      <c r="BB15" s="125"/>
      <c r="BC15" s="123"/>
      <c r="BD15" s="123"/>
      <c r="BE15" s="126"/>
      <c r="BF15" s="138"/>
      <c r="BG15" s="138"/>
      <c r="BH15" s="127"/>
      <c r="BI15" s="138"/>
      <c r="BJ15" s="138"/>
      <c r="BK15" s="127"/>
      <c r="BL15" s="127"/>
      <c r="BM15" s="127"/>
      <c r="BN15" s="128"/>
      <c r="BO15" s="134"/>
      <c r="BP15" s="134"/>
      <c r="BQ15" s="128"/>
      <c r="BR15" s="128"/>
      <c r="BS15" s="128"/>
      <c r="BT15" s="128"/>
      <c r="BU15" s="128"/>
      <c r="BV15" s="128"/>
    </row>
    <row r="16" spans="1:74" ht="26.25" customHeight="1">
      <c r="A16" s="105">
        <v>13</v>
      </c>
      <c r="B16" s="106" t="s">
        <v>136</v>
      </c>
      <c r="C16" s="107" t="s">
        <v>137</v>
      </c>
      <c r="D16" s="108" t="str">
        <f t="shared" si="0"/>
        <v>İsmet CANDEMİR</v>
      </c>
      <c r="E16" s="109" t="s">
        <v>100</v>
      </c>
      <c r="F16" s="142" t="s">
        <v>111</v>
      </c>
      <c r="G16" s="111">
        <v>39654</v>
      </c>
      <c r="H16" s="111">
        <v>39654</v>
      </c>
      <c r="I16" s="111">
        <v>42576</v>
      </c>
      <c r="J16" s="135" t="s">
        <v>102</v>
      </c>
      <c r="K16" s="136"/>
      <c r="L16" s="136"/>
      <c r="M16" s="136"/>
      <c r="N16" s="136"/>
      <c r="O16" s="136"/>
      <c r="P16" s="133"/>
      <c r="Q16" s="149"/>
      <c r="R16" s="149"/>
      <c r="S16" s="133"/>
      <c r="T16" s="116">
        <v>21</v>
      </c>
      <c r="U16" s="116">
        <v>30</v>
      </c>
      <c r="V16" s="117"/>
      <c r="W16" s="118">
        <f t="shared" si="4"/>
        <v>51</v>
      </c>
      <c r="X16" s="119">
        <f t="shared" si="1"/>
        <v>0</v>
      </c>
      <c r="Y16" s="120">
        <f t="shared" si="2"/>
        <v>1</v>
      </c>
      <c r="Z16" s="121">
        <f t="shared" si="3"/>
        <v>0</v>
      </c>
      <c r="AA16" s="122"/>
      <c r="AB16" s="123"/>
      <c r="AC16" s="123"/>
      <c r="AD16" s="122"/>
      <c r="AE16" s="124"/>
      <c r="AF16" s="124"/>
      <c r="AG16" s="122"/>
      <c r="AH16" s="123"/>
      <c r="AI16" s="123"/>
      <c r="AJ16" s="122"/>
      <c r="AK16" s="122"/>
      <c r="AL16" s="122"/>
      <c r="AM16" s="122"/>
      <c r="AN16" s="122"/>
      <c r="AO16" s="122"/>
      <c r="AP16" s="125"/>
      <c r="AQ16" s="122"/>
      <c r="AR16" s="122"/>
      <c r="AS16" s="125"/>
      <c r="AT16" s="122"/>
      <c r="AU16" s="122"/>
      <c r="AV16" s="125"/>
      <c r="AW16" s="122"/>
      <c r="AX16" s="122"/>
      <c r="AY16" s="125"/>
      <c r="AZ16" s="122"/>
      <c r="BA16" s="122"/>
      <c r="BB16" s="125"/>
      <c r="BC16" s="122"/>
      <c r="BD16" s="122"/>
      <c r="BE16" s="126">
        <v>1</v>
      </c>
      <c r="BF16" s="138">
        <v>43108</v>
      </c>
      <c r="BG16" s="138">
        <v>43109</v>
      </c>
      <c r="BH16" s="127"/>
      <c r="BI16" s="127"/>
      <c r="BJ16" s="127"/>
      <c r="BK16" s="127"/>
      <c r="BL16" s="127"/>
      <c r="BM16" s="127"/>
      <c r="BN16" s="128"/>
      <c r="BO16" s="128"/>
      <c r="BP16" s="128"/>
      <c r="BQ16" s="128"/>
      <c r="BR16" s="128"/>
      <c r="BS16" s="128"/>
      <c r="BT16" s="128"/>
      <c r="BU16" s="128"/>
      <c r="BV16" s="128"/>
    </row>
    <row r="17" spans="1:74" ht="26.25" customHeight="1">
      <c r="A17" s="105">
        <v>14</v>
      </c>
      <c r="B17" s="106" t="s">
        <v>138</v>
      </c>
      <c r="C17" s="107" t="s">
        <v>139</v>
      </c>
      <c r="D17" s="108" t="str">
        <f t="shared" si="0"/>
        <v>Kazım ALPASLAN</v>
      </c>
      <c r="E17" s="109" t="s">
        <v>100</v>
      </c>
      <c r="F17" s="150" t="s">
        <v>105</v>
      </c>
      <c r="G17" s="111">
        <v>35831</v>
      </c>
      <c r="H17" s="111">
        <v>35831</v>
      </c>
      <c r="I17" s="111">
        <v>42405</v>
      </c>
      <c r="J17" s="135" t="s">
        <v>106</v>
      </c>
      <c r="K17" s="143"/>
      <c r="L17" s="143"/>
      <c r="M17" s="143"/>
      <c r="N17" s="143"/>
      <c r="O17" s="143"/>
      <c r="P17" s="133"/>
      <c r="Q17" s="133"/>
      <c r="R17" s="133">
        <v>14</v>
      </c>
      <c r="S17" s="133">
        <v>30</v>
      </c>
      <c r="T17" s="116">
        <v>30</v>
      </c>
      <c r="U17" s="116">
        <v>30</v>
      </c>
      <c r="V17" s="117"/>
      <c r="W17" s="118">
        <f t="shared" si="4"/>
        <v>104</v>
      </c>
      <c r="X17" s="119">
        <f t="shared" si="1"/>
        <v>11</v>
      </c>
      <c r="Y17" s="120">
        <f t="shared" si="2"/>
        <v>0</v>
      </c>
      <c r="Z17" s="121">
        <f t="shared" si="3"/>
        <v>0</v>
      </c>
      <c r="AA17" s="122">
        <v>11</v>
      </c>
      <c r="AB17" s="123">
        <v>43122</v>
      </c>
      <c r="AC17" s="123">
        <v>43136</v>
      </c>
      <c r="AD17" s="122"/>
      <c r="AE17" s="123"/>
      <c r="AF17" s="124"/>
      <c r="AG17" s="122"/>
      <c r="AH17" s="123"/>
      <c r="AI17" s="123"/>
      <c r="AJ17" s="122"/>
      <c r="AK17" s="123"/>
      <c r="AL17" s="123"/>
      <c r="AM17" s="122"/>
      <c r="AN17" s="122"/>
      <c r="AO17" s="122"/>
      <c r="AP17" s="125"/>
      <c r="AQ17" s="122"/>
      <c r="AR17" s="122"/>
      <c r="AS17" s="125"/>
      <c r="AT17" s="122"/>
      <c r="AU17" s="122"/>
      <c r="AV17" s="125"/>
      <c r="AW17" s="122"/>
      <c r="AX17" s="122"/>
      <c r="AY17" s="125"/>
      <c r="AZ17" s="122"/>
      <c r="BA17" s="122"/>
      <c r="BB17" s="125"/>
      <c r="BC17" s="122"/>
      <c r="BD17" s="122"/>
      <c r="BE17" s="126"/>
      <c r="BF17" s="127"/>
      <c r="BG17" s="127"/>
      <c r="BH17" s="127"/>
      <c r="BI17" s="127"/>
      <c r="BJ17" s="127"/>
      <c r="BK17" s="127"/>
      <c r="BL17" s="127"/>
      <c r="BM17" s="127"/>
      <c r="BN17" s="128"/>
      <c r="BO17" s="128"/>
      <c r="BP17" s="128"/>
      <c r="BQ17" s="128"/>
      <c r="BR17" s="128"/>
      <c r="BS17" s="128"/>
      <c r="BT17" s="128"/>
      <c r="BU17" s="128"/>
      <c r="BV17" s="128"/>
    </row>
    <row r="18" spans="1:74" ht="26.25" customHeight="1">
      <c r="A18" s="105">
        <v>15</v>
      </c>
      <c r="B18" s="106" t="s">
        <v>140</v>
      </c>
      <c r="C18" s="107" t="s">
        <v>141</v>
      </c>
      <c r="D18" s="108" t="str">
        <f t="shared" si="0"/>
        <v>Korhan ŞENOL</v>
      </c>
      <c r="E18" s="109" t="s">
        <v>127</v>
      </c>
      <c r="F18" s="140"/>
      <c r="G18" s="111">
        <v>36425</v>
      </c>
      <c r="H18" s="111">
        <v>36425</v>
      </c>
      <c r="I18" s="111">
        <v>42635</v>
      </c>
      <c r="J18" s="135" t="s">
        <v>102</v>
      </c>
      <c r="K18" s="136"/>
      <c r="L18" s="136"/>
      <c r="M18" s="136"/>
      <c r="N18" s="136"/>
      <c r="O18" s="136"/>
      <c r="P18" s="133"/>
      <c r="Q18" s="133">
        <v>21</v>
      </c>
      <c r="R18" s="133">
        <v>30</v>
      </c>
      <c r="S18" s="133">
        <v>30</v>
      </c>
      <c r="T18" s="116">
        <v>30</v>
      </c>
      <c r="U18" s="116">
        <v>30</v>
      </c>
      <c r="V18" s="117"/>
      <c r="W18" s="118">
        <f t="shared" si="4"/>
        <v>141</v>
      </c>
      <c r="X18" s="119">
        <f t="shared" si="1"/>
        <v>0</v>
      </c>
      <c r="Y18" s="120">
        <f t="shared" si="2"/>
        <v>0</v>
      </c>
      <c r="Z18" s="121">
        <f t="shared" si="3"/>
        <v>0</v>
      </c>
      <c r="AA18" s="122"/>
      <c r="AB18" s="123"/>
      <c r="AC18" s="123"/>
      <c r="AD18" s="122"/>
      <c r="AE18" s="123"/>
      <c r="AF18" s="123"/>
      <c r="AG18" s="122"/>
      <c r="AH18" s="123"/>
      <c r="AI18" s="123"/>
      <c r="AJ18" s="122"/>
      <c r="AK18" s="123"/>
      <c r="AL18" s="123"/>
      <c r="AM18" s="122"/>
      <c r="AN18" s="123"/>
      <c r="AO18" s="123"/>
      <c r="AP18" s="125"/>
      <c r="AQ18" s="123"/>
      <c r="AR18" s="123"/>
      <c r="AS18" s="125"/>
      <c r="AT18" s="123"/>
      <c r="AU18" s="123"/>
      <c r="AV18" s="125"/>
      <c r="AW18" s="123"/>
      <c r="AX18" s="123"/>
      <c r="AY18" s="125"/>
      <c r="AZ18" s="123"/>
      <c r="BA18" s="123"/>
      <c r="BB18" s="125"/>
      <c r="BC18" s="123"/>
      <c r="BD18" s="123"/>
      <c r="BE18" s="126"/>
      <c r="BF18" s="127"/>
      <c r="BG18" s="127"/>
      <c r="BH18" s="127"/>
      <c r="BI18" s="127"/>
      <c r="BJ18" s="127"/>
      <c r="BK18" s="127"/>
      <c r="BL18" s="127"/>
      <c r="BM18" s="127"/>
      <c r="BN18" s="128"/>
      <c r="BO18" s="128"/>
      <c r="BP18" s="128"/>
      <c r="BQ18" s="128"/>
      <c r="BR18" s="128"/>
      <c r="BS18" s="128"/>
      <c r="BT18" s="128"/>
      <c r="BU18" s="128"/>
      <c r="BV18" s="128"/>
    </row>
    <row r="19" spans="1:74" ht="26.25" customHeight="1">
      <c r="A19" s="105">
        <v>16</v>
      </c>
      <c r="B19" s="129" t="s">
        <v>142</v>
      </c>
      <c r="C19" s="130" t="s">
        <v>143</v>
      </c>
      <c r="D19" s="108" t="str">
        <f t="shared" si="0"/>
        <v>M. Ali ERGÜL</v>
      </c>
      <c r="E19" s="109" t="s">
        <v>104</v>
      </c>
      <c r="F19" s="142" t="s">
        <v>105</v>
      </c>
      <c r="G19" s="111">
        <v>36333</v>
      </c>
      <c r="H19" s="111">
        <v>36333</v>
      </c>
      <c r="I19" s="111">
        <v>42543</v>
      </c>
      <c r="J19" s="132" t="s">
        <v>135</v>
      </c>
      <c r="K19" s="133"/>
      <c r="L19" s="133"/>
      <c r="M19" s="133"/>
      <c r="N19" s="133"/>
      <c r="O19" s="133"/>
      <c r="P19" s="133"/>
      <c r="Q19" s="133"/>
      <c r="R19" s="133"/>
      <c r="S19" s="133">
        <v>17</v>
      </c>
      <c r="T19" s="116">
        <v>30</v>
      </c>
      <c r="U19" s="116">
        <v>30</v>
      </c>
      <c r="V19" s="117"/>
      <c r="W19" s="118">
        <f t="shared" si="4"/>
        <v>77</v>
      </c>
      <c r="X19" s="119">
        <f t="shared" si="1"/>
        <v>10</v>
      </c>
      <c r="Y19" s="120">
        <f t="shared" si="2"/>
        <v>0</v>
      </c>
      <c r="Z19" s="121">
        <f t="shared" si="3"/>
        <v>0</v>
      </c>
      <c r="AA19" s="122">
        <v>10</v>
      </c>
      <c r="AB19" s="123">
        <v>43118</v>
      </c>
      <c r="AC19" s="123">
        <v>43130</v>
      </c>
      <c r="AD19" s="122"/>
      <c r="AE19" s="124"/>
      <c r="AF19" s="124"/>
      <c r="AG19" s="122"/>
      <c r="AH19" s="123"/>
      <c r="AI19" s="123"/>
      <c r="AJ19" s="122"/>
      <c r="AK19" s="123"/>
      <c r="AL19" s="123"/>
      <c r="AM19" s="122"/>
      <c r="AN19" s="123"/>
      <c r="AO19" s="123"/>
      <c r="AP19" s="122"/>
      <c r="AQ19" s="123"/>
      <c r="AR19" s="123"/>
      <c r="AS19" s="125"/>
      <c r="AT19" s="123"/>
      <c r="AU19" s="123"/>
      <c r="AV19" s="125"/>
      <c r="AW19" s="123"/>
      <c r="AX19" s="123"/>
      <c r="AY19" s="125"/>
      <c r="AZ19" s="123"/>
      <c r="BA19" s="123"/>
      <c r="BB19" s="125"/>
      <c r="BC19" s="122"/>
      <c r="BD19" s="122"/>
      <c r="BE19" s="126"/>
      <c r="BF19" s="127"/>
      <c r="BG19" s="127"/>
      <c r="BH19" s="127"/>
      <c r="BI19" s="127"/>
      <c r="BJ19" s="127"/>
      <c r="BK19" s="127"/>
      <c r="BL19" s="127"/>
      <c r="BM19" s="127"/>
      <c r="BN19" s="128"/>
      <c r="BO19" s="134"/>
      <c r="BP19" s="134"/>
      <c r="BQ19" s="128"/>
      <c r="BR19" s="128"/>
      <c r="BS19" s="128"/>
      <c r="BT19" s="128"/>
      <c r="BU19" s="128"/>
      <c r="BV19" s="128"/>
    </row>
    <row r="20" spans="1:74" ht="26.25" customHeight="1">
      <c r="A20" s="105">
        <v>17</v>
      </c>
      <c r="B20" s="129" t="s">
        <v>144</v>
      </c>
      <c r="C20" s="130" t="s">
        <v>145</v>
      </c>
      <c r="D20" s="108" t="str">
        <f t="shared" si="0"/>
        <v>M. Şevket YILDIZOĞLU</v>
      </c>
      <c r="E20" s="109" t="s">
        <v>104</v>
      </c>
      <c r="F20" s="142" t="s">
        <v>105</v>
      </c>
      <c r="G20" s="111">
        <v>36222</v>
      </c>
      <c r="H20" s="111">
        <v>36222</v>
      </c>
      <c r="I20" s="111">
        <v>42432</v>
      </c>
      <c r="J20" s="132" t="s">
        <v>135</v>
      </c>
      <c r="K20" s="133"/>
      <c r="L20" s="133"/>
      <c r="M20" s="133"/>
      <c r="N20" s="133"/>
      <c r="O20" s="133"/>
      <c r="P20" s="133"/>
      <c r="Q20" s="133"/>
      <c r="R20" s="133"/>
      <c r="S20" s="133"/>
      <c r="T20" s="116">
        <v>20</v>
      </c>
      <c r="U20" s="116">
        <v>30</v>
      </c>
      <c r="V20" s="117"/>
      <c r="W20" s="118">
        <f t="shared" si="4"/>
        <v>50</v>
      </c>
      <c r="X20" s="119">
        <f t="shared" si="1"/>
        <v>0</v>
      </c>
      <c r="Y20" s="120">
        <f t="shared" si="2"/>
        <v>0</v>
      </c>
      <c r="Z20" s="121">
        <f t="shared" si="3"/>
        <v>0</v>
      </c>
      <c r="AA20" s="122"/>
      <c r="AB20" s="123"/>
      <c r="AC20" s="123"/>
      <c r="AD20" s="122"/>
      <c r="AE20" s="124"/>
      <c r="AF20" s="124"/>
      <c r="AG20" s="122"/>
      <c r="AH20" s="123"/>
      <c r="AI20" s="123"/>
      <c r="AJ20" s="122"/>
      <c r="AK20" s="123"/>
      <c r="AL20" s="123"/>
      <c r="AM20" s="122"/>
      <c r="AN20" s="123"/>
      <c r="AO20" s="123"/>
      <c r="AP20" s="125"/>
      <c r="AQ20" s="123"/>
      <c r="AR20" s="123"/>
      <c r="AS20" s="125"/>
      <c r="AT20" s="123"/>
      <c r="AU20" s="123"/>
      <c r="AV20" s="125"/>
      <c r="AW20" s="123"/>
      <c r="AX20" s="123"/>
      <c r="AY20" s="125"/>
      <c r="AZ20" s="123"/>
      <c r="BA20" s="123"/>
      <c r="BB20" s="125"/>
      <c r="BC20" s="123"/>
      <c r="BD20" s="123"/>
      <c r="BE20" s="126"/>
      <c r="BF20" s="138"/>
      <c r="BG20" s="138"/>
      <c r="BH20" s="127"/>
      <c r="BI20" s="127"/>
      <c r="BJ20" s="127"/>
      <c r="BK20" s="127"/>
      <c r="BL20" s="127"/>
      <c r="BM20" s="127"/>
      <c r="BN20" s="128"/>
      <c r="BO20" s="134"/>
      <c r="BP20" s="134"/>
      <c r="BQ20" s="128"/>
      <c r="BR20" s="128"/>
      <c r="BS20" s="128"/>
      <c r="BT20" s="128"/>
      <c r="BU20" s="128"/>
      <c r="BV20" s="128"/>
    </row>
    <row r="21" spans="1:74" ht="26.25" customHeight="1">
      <c r="A21" s="105">
        <v>18</v>
      </c>
      <c r="B21" s="129" t="s">
        <v>146</v>
      </c>
      <c r="C21" s="130" t="s">
        <v>147</v>
      </c>
      <c r="D21" s="108" t="str">
        <f t="shared" si="0"/>
        <v>Macit  ARSLAN</v>
      </c>
      <c r="E21" s="109" t="s">
        <v>104</v>
      </c>
      <c r="F21" s="142" t="s">
        <v>105</v>
      </c>
      <c r="G21" s="111">
        <v>36202</v>
      </c>
      <c r="H21" s="111">
        <v>36202</v>
      </c>
      <c r="I21" s="111">
        <v>42411</v>
      </c>
      <c r="J21" s="132" t="s">
        <v>148</v>
      </c>
      <c r="K21" s="133"/>
      <c r="L21" s="133"/>
      <c r="M21" s="133"/>
      <c r="N21" s="133">
        <v>30</v>
      </c>
      <c r="O21" s="133">
        <v>30</v>
      </c>
      <c r="P21" s="133">
        <v>30</v>
      </c>
      <c r="Q21" s="133">
        <v>30</v>
      </c>
      <c r="R21" s="133">
        <v>30</v>
      </c>
      <c r="S21" s="133">
        <v>30</v>
      </c>
      <c r="T21" s="116">
        <v>30</v>
      </c>
      <c r="U21" s="116">
        <v>30</v>
      </c>
      <c r="V21" s="117"/>
      <c r="W21" s="118">
        <f t="shared" si="4"/>
        <v>240</v>
      </c>
      <c r="X21" s="119">
        <f t="shared" si="1"/>
        <v>0</v>
      </c>
      <c r="Y21" s="120">
        <f t="shared" si="2"/>
        <v>0</v>
      </c>
      <c r="Z21" s="121">
        <f t="shared" si="3"/>
        <v>0</v>
      </c>
      <c r="AA21" s="122"/>
      <c r="AB21" s="123"/>
      <c r="AC21" s="123"/>
      <c r="AD21" s="122"/>
      <c r="AE21" s="123"/>
      <c r="AF21" s="123"/>
      <c r="AG21" s="122"/>
      <c r="AH21" s="123"/>
      <c r="AI21" s="123"/>
      <c r="AJ21" s="122"/>
      <c r="AK21" s="123"/>
      <c r="AL21" s="123"/>
      <c r="AM21" s="122"/>
      <c r="AN21" s="123"/>
      <c r="AO21" s="123"/>
      <c r="AP21" s="125"/>
      <c r="AQ21" s="123"/>
      <c r="AR21" s="123"/>
      <c r="AS21" s="125"/>
      <c r="AT21" s="123"/>
      <c r="AU21" s="123"/>
      <c r="AV21" s="125"/>
      <c r="AW21" s="123"/>
      <c r="AX21" s="123"/>
      <c r="AY21" s="125"/>
      <c r="AZ21" s="123"/>
      <c r="BA21" s="123"/>
      <c r="BB21" s="125"/>
      <c r="BC21" s="123"/>
      <c r="BD21" s="123"/>
      <c r="BE21" s="126"/>
      <c r="BF21" s="138"/>
      <c r="BG21" s="138"/>
      <c r="BH21" s="127"/>
      <c r="BI21" s="138"/>
      <c r="BJ21" s="138"/>
      <c r="BK21" s="127"/>
      <c r="BL21" s="138"/>
      <c r="BM21" s="138"/>
      <c r="BN21" s="128"/>
      <c r="BO21" s="134"/>
      <c r="BP21" s="134"/>
      <c r="BQ21" s="128"/>
      <c r="BR21" s="128"/>
      <c r="BS21" s="128"/>
      <c r="BT21" s="128"/>
      <c r="BU21" s="128"/>
      <c r="BV21" s="128"/>
    </row>
    <row r="22" spans="1:74" ht="26.25" customHeight="1">
      <c r="A22" s="105">
        <v>19</v>
      </c>
      <c r="B22" s="106" t="s">
        <v>149</v>
      </c>
      <c r="C22" s="107" t="s">
        <v>150</v>
      </c>
      <c r="D22" s="108" t="str">
        <f t="shared" si="0"/>
        <v>Melek  ÖZKAN</v>
      </c>
      <c r="E22" s="109" t="s">
        <v>100</v>
      </c>
      <c r="F22" s="142" t="s">
        <v>151</v>
      </c>
      <c r="G22" s="111">
        <v>35208</v>
      </c>
      <c r="H22" s="111">
        <v>35208</v>
      </c>
      <c r="I22" s="111">
        <v>42513</v>
      </c>
      <c r="J22" s="135" t="s">
        <v>102</v>
      </c>
      <c r="K22" s="136"/>
      <c r="L22" s="136"/>
      <c r="M22" s="136"/>
      <c r="N22" s="136"/>
      <c r="O22" s="136"/>
      <c r="P22" s="133"/>
      <c r="Q22" s="133"/>
      <c r="R22" s="133">
        <v>22</v>
      </c>
      <c r="S22" s="133">
        <v>30</v>
      </c>
      <c r="T22" s="116">
        <v>30</v>
      </c>
      <c r="U22" s="116">
        <v>30</v>
      </c>
      <c r="V22" s="117"/>
      <c r="W22" s="118">
        <f t="shared" si="4"/>
        <v>112</v>
      </c>
      <c r="X22" s="119">
        <f t="shared" si="1"/>
        <v>0</v>
      </c>
      <c r="Y22" s="120">
        <f t="shared" si="2"/>
        <v>0</v>
      </c>
      <c r="Z22" s="121">
        <f t="shared" si="3"/>
        <v>0</v>
      </c>
      <c r="AA22" s="122"/>
      <c r="AB22" s="123"/>
      <c r="AC22" s="123"/>
      <c r="AD22" s="122"/>
      <c r="AE22" s="124"/>
      <c r="AF22" s="124"/>
      <c r="AG22" s="122"/>
      <c r="AH22" s="123"/>
      <c r="AI22" s="123"/>
      <c r="AJ22" s="122"/>
      <c r="AK22" s="122"/>
      <c r="AL22" s="122"/>
      <c r="AM22" s="122"/>
      <c r="AN22" s="122"/>
      <c r="AO22" s="122"/>
      <c r="AP22" s="125"/>
      <c r="AQ22" s="122"/>
      <c r="AR22" s="122"/>
      <c r="AS22" s="125"/>
      <c r="AT22" s="122"/>
      <c r="AU22" s="122"/>
      <c r="AV22" s="125"/>
      <c r="AW22" s="122"/>
      <c r="AX22" s="122"/>
      <c r="AY22" s="125"/>
      <c r="AZ22" s="122"/>
      <c r="BA22" s="122"/>
      <c r="BB22" s="125"/>
      <c r="BC22" s="122"/>
      <c r="BD22" s="122"/>
      <c r="BE22" s="126"/>
      <c r="BF22" s="127"/>
      <c r="BG22" s="127"/>
      <c r="BH22" s="127"/>
      <c r="BI22" s="127"/>
      <c r="BJ22" s="127"/>
      <c r="BK22" s="127"/>
      <c r="BL22" s="127"/>
      <c r="BM22" s="127"/>
      <c r="BN22" s="128"/>
      <c r="BO22" s="128"/>
      <c r="BP22" s="128"/>
      <c r="BQ22" s="128"/>
      <c r="BR22" s="128"/>
      <c r="BS22" s="128"/>
      <c r="BT22" s="128"/>
      <c r="BU22" s="128"/>
      <c r="BV22" s="128"/>
    </row>
    <row r="23" spans="1:74" ht="26.25" customHeight="1">
      <c r="A23" s="105">
        <v>20</v>
      </c>
      <c r="B23" s="106" t="s">
        <v>152</v>
      </c>
      <c r="C23" s="107" t="s">
        <v>153</v>
      </c>
      <c r="D23" s="108" t="str">
        <f t="shared" si="0"/>
        <v>Mevlüş ÜNAL</v>
      </c>
      <c r="E23" s="109" t="s">
        <v>100</v>
      </c>
      <c r="F23" s="140" t="s">
        <v>154</v>
      </c>
      <c r="G23" s="111">
        <v>36551</v>
      </c>
      <c r="H23" s="111">
        <v>36551</v>
      </c>
      <c r="I23" s="111">
        <v>42395</v>
      </c>
      <c r="J23" s="135" t="s">
        <v>102</v>
      </c>
      <c r="K23" s="136"/>
      <c r="L23" s="136"/>
      <c r="M23" s="136"/>
      <c r="N23" s="136"/>
      <c r="O23" s="136"/>
      <c r="P23" s="133"/>
      <c r="Q23" s="133"/>
      <c r="R23" s="133"/>
      <c r="S23" s="133">
        <v>24</v>
      </c>
      <c r="T23" s="116">
        <v>30</v>
      </c>
      <c r="U23" s="116">
        <v>30</v>
      </c>
      <c r="V23" s="117">
        <v>30</v>
      </c>
      <c r="W23" s="118">
        <f>SUM(K23:V23)</f>
        <v>114</v>
      </c>
      <c r="X23" s="119">
        <f t="shared" si="1"/>
        <v>0</v>
      </c>
      <c r="Y23" s="120">
        <f t="shared" si="2"/>
        <v>0</v>
      </c>
      <c r="Z23" s="121">
        <f t="shared" si="3"/>
        <v>0</v>
      </c>
      <c r="AA23" s="122"/>
      <c r="AB23" s="123"/>
      <c r="AC23" s="123"/>
      <c r="AD23" s="122"/>
      <c r="AE23" s="124"/>
      <c r="AF23" s="124"/>
      <c r="AG23" s="122"/>
      <c r="AH23" s="123"/>
      <c r="AI23" s="123"/>
      <c r="AJ23" s="122"/>
      <c r="AK23" s="123"/>
      <c r="AL23" s="123"/>
      <c r="AM23" s="122"/>
      <c r="AN23" s="123"/>
      <c r="AO23" s="123"/>
      <c r="AP23" s="125"/>
      <c r="AQ23" s="123"/>
      <c r="AR23" s="123"/>
      <c r="AS23" s="125"/>
      <c r="AT23" s="123"/>
      <c r="AU23" s="123"/>
      <c r="AV23" s="125"/>
      <c r="AW23" s="122"/>
      <c r="AX23" s="122"/>
      <c r="AY23" s="125"/>
      <c r="AZ23" s="122"/>
      <c r="BA23" s="122"/>
      <c r="BB23" s="125"/>
      <c r="BC23" s="122"/>
      <c r="BD23" s="122"/>
      <c r="BE23" s="126"/>
      <c r="BF23" s="127"/>
      <c r="BG23" s="127"/>
      <c r="BH23" s="127"/>
      <c r="BI23" s="127"/>
      <c r="BJ23" s="127"/>
      <c r="BK23" s="127"/>
      <c r="BL23" s="127"/>
      <c r="BM23" s="127"/>
      <c r="BN23" s="128"/>
      <c r="BO23" s="134"/>
      <c r="BP23" s="134"/>
      <c r="BQ23" s="128"/>
      <c r="BR23" s="128"/>
      <c r="BS23" s="128"/>
      <c r="BT23" s="128"/>
      <c r="BU23" s="128"/>
      <c r="BV23" s="128"/>
    </row>
    <row r="24" spans="1:74" ht="26.25" customHeight="1">
      <c r="A24" s="105">
        <v>21</v>
      </c>
      <c r="B24" s="129" t="s">
        <v>155</v>
      </c>
      <c r="C24" s="130" t="s">
        <v>156</v>
      </c>
      <c r="D24" s="108" t="str">
        <f t="shared" si="0"/>
        <v>Mikail  YILDIRIM</v>
      </c>
      <c r="E24" s="131" t="s">
        <v>104</v>
      </c>
      <c r="F24" s="151" t="s">
        <v>105</v>
      </c>
      <c r="G24" s="111">
        <v>33094</v>
      </c>
      <c r="H24" s="111">
        <v>36492</v>
      </c>
      <c r="I24" s="111">
        <v>42702</v>
      </c>
      <c r="J24" s="132" t="s">
        <v>148</v>
      </c>
      <c r="K24" s="133"/>
      <c r="L24" s="133"/>
      <c r="M24" s="133"/>
      <c r="N24" s="133"/>
      <c r="O24" s="133">
        <v>15</v>
      </c>
      <c r="P24" s="133">
        <v>30</v>
      </c>
      <c r="Q24" s="133">
        <v>30</v>
      </c>
      <c r="R24" s="133">
        <v>30</v>
      </c>
      <c r="S24" s="133">
        <v>30</v>
      </c>
      <c r="T24" s="116">
        <v>30</v>
      </c>
      <c r="U24" s="116">
        <v>30</v>
      </c>
      <c r="V24" s="117"/>
      <c r="W24" s="118">
        <f t="shared" si="4"/>
        <v>195</v>
      </c>
      <c r="X24" s="119">
        <f t="shared" si="1"/>
        <v>0</v>
      </c>
      <c r="Y24" s="120">
        <f t="shared" si="2"/>
        <v>0</v>
      </c>
      <c r="Z24" s="121">
        <f t="shared" si="3"/>
        <v>0</v>
      </c>
      <c r="AA24" s="122"/>
      <c r="AB24" s="123"/>
      <c r="AC24" s="123"/>
      <c r="AD24" s="122"/>
      <c r="AE24" s="124"/>
      <c r="AF24" s="124"/>
      <c r="AG24" s="122"/>
      <c r="AH24" s="123"/>
      <c r="AI24" s="123"/>
      <c r="AJ24" s="122"/>
      <c r="AK24" s="123"/>
      <c r="AL24" s="123"/>
      <c r="AM24" s="122"/>
      <c r="AN24" s="123"/>
      <c r="AO24" s="123"/>
      <c r="AP24" s="125"/>
      <c r="AQ24" s="122"/>
      <c r="AR24" s="122"/>
      <c r="AS24" s="125"/>
      <c r="AT24" s="122"/>
      <c r="AU24" s="122"/>
      <c r="AV24" s="125"/>
      <c r="AW24" s="122"/>
      <c r="AX24" s="122"/>
      <c r="AY24" s="125"/>
      <c r="AZ24" s="122"/>
      <c r="BA24" s="122"/>
      <c r="BB24" s="125"/>
      <c r="BC24" s="122"/>
      <c r="BD24" s="122"/>
      <c r="BE24" s="126"/>
      <c r="BF24" s="138"/>
      <c r="BG24" s="138"/>
      <c r="BH24" s="127"/>
      <c r="BI24" s="138"/>
      <c r="BJ24" s="138"/>
      <c r="BK24" s="127"/>
      <c r="BL24" s="127"/>
      <c r="BM24" s="127"/>
      <c r="BN24" s="128"/>
      <c r="BO24" s="128"/>
      <c r="BP24" s="128"/>
      <c r="BQ24" s="128"/>
      <c r="BR24" s="128"/>
      <c r="BS24" s="128"/>
      <c r="BT24" s="128"/>
      <c r="BU24" s="128"/>
      <c r="BV24" s="128"/>
    </row>
    <row r="25" spans="1:74" ht="26.25" customHeight="1">
      <c r="A25" s="105">
        <v>22</v>
      </c>
      <c r="B25" s="129" t="s">
        <v>157</v>
      </c>
      <c r="C25" s="130" t="s">
        <v>158</v>
      </c>
      <c r="D25" s="108" t="str">
        <f t="shared" si="0"/>
        <v>Murat ÖZDÖL</v>
      </c>
      <c r="E25" s="131" t="s">
        <v>104</v>
      </c>
      <c r="F25" s="151" t="s">
        <v>105</v>
      </c>
      <c r="G25" s="111">
        <v>33541</v>
      </c>
      <c r="H25" s="111">
        <v>36435</v>
      </c>
      <c r="I25" s="111">
        <v>42645</v>
      </c>
      <c r="J25" s="132" t="s">
        <v>106</v>
      </c>
      <c r="K25" s="133"/>
      <c r="L25" s="133"/>
      <c r="M25" s="133"/>
      <c r="N25" s="133">
        <v>12</v>
      </c>
      <c r="O25" s="133">
        <v>30</v>
      </c>
      <c r="P25" s="133">
        <v>30</v>
      </c>
      <c r="Q25" s="133">
        <v>30</v>
      </c>
      <c r="R25" s="133">
        <v>30</v>
      </c>
      <c r="S25" s="133">
        <v>30</v>
      </c>
      <c r="T25" s="116">
        <v>30</v>
      </c>
      <c r="U25" s="116">
        <v>30</v>
      </c>
      <c r="V25" s="117"/>
      <c r="W25" s="118">
        <f t="shared" si="4"/>
        <v>222</v>
      </c>
      <c r="X25" s="119">
        <f t="shared" si="1"/>
        <v>0</v>
      </c>
      <c r="Y25" s="120">
        <f t="shared" si="2"/>
        <v>0</v>
      </c>
      <c r="Z25" s="121">
        <f t="shared" si="3"/>
        <v>0</v>
      </c>
      <c r="AA25" s="122"/>
      <c r="AB25" s="123"/>
      <c r="AC25" s="123"/>
      <c r="AD25" s="122"/>
      <c r="AE25" s="124"/>
      <c r="AF25" s="124"/>
      <c r="AG25" s="122"/>
      <c r="AH25" s="123"/>
      <c r="AI25" s="123"/>
      <c r="AJ25" s="122"/>
      <c r="AK25" s="123"/>
      <c r="AL25" s="123"/>
      <c r="AM25" s="122"/>
      <c r="AN25" s="122"/>
      <c r="AO25" s="122"/>
      <c r="AP25" s="125"/>
      <c r="AQ25" s="122"/>
      <c r="AR25" s="122"/>
      <c r="AS25" s="125"/>
      <c r="AT25" s="122"/>
      <c r="AU25" s="122"/>
      <c r="AV25" s="125"/>
      <c r="AW25" s="122"/>
      <c r="AX25" s="122"/>
      <c r="AY25" s="125"/>
      <c r="AZ25" s="122"/>
      <c r="BA25" s="122"/>
      <c r="BB25" s="125"/>
      <c r="BC25" s="122"/>
      <c r="BD25" s="122"/>
      <c r="BE25" s="126"/>
      <c r="BF25" s="127"/>
      <c r="BG25" s="127"/>
      <c r="BH25" s="127"/>
      <c r="BI25" s="127"/>
      <c r="BJ25" s="127"/>
      <c r="BK25" s="127"/>
      <c r="BL25" s="127"/>
      <c r="BM25" s="127"/>
      <c r="BN25" s="128"/>
      <c r="BO25" s="128"/>
      <c r="BP25" s="128"/>
      <c r="BQ25" s="128"/>
      <c r="BR25" s="128"/>
      <c r="BS25" s="128"/>
      <c r="BT25" s="128"/>
      <c r="BU25" s="128"/>
      <c r="BV25" s="128"/>
    </row>
    <row r="26" spans="1:74" ht="26.25" customHeight="1">
      <c r="A26" s="105">
        <v>23</v>
      </c>
      <c r="B26" s="106" t="s">
        <v>159</v>
      </c>
      <c r="C26" s="107" t="s">
        <v>126</v>
      </c>
      <c r="D26" s="108" t="str">
        <f t="shared" si="0"/>
        <v>Mustafa  KOÇAK</v>
      </c>
      <c r="E26" s="109" t="s">
        <v>127</v>
      </c>
      <c r="F26" s="142"/>
      <c r="G26" s="111">
        <v>35095</v>
      </c>
      <c r="H26" s="111">
        <v>35095</v>
      </c>
      <c r="I26" s="111">
        <v>42400</v>
      </c>
      <c r="J26" s="135" t="s">
        <v>102</v>
      </c>
      <c r="K26" s="136"/>
      <c r="L26" s="136"/>
      <c r="M26" s="136"/>
      <c r="N26" s="136"/>
      <c r="O26" s="136"/>
      <c r="P26" s="133"/>
      <c r="Q26" s="133"/>
      <c r="R26" s="133">
        <v>13</v>
      </c>
      <c r="S26" s="133">
        <v>30</v>
      </c>
      <c r="T26" s="116">
        <v>30</v>
      </c>
      <c r="U26" s="116">
        <v>30</v>
      </c>
      <c r="V26" s="117"/>
      <c r="W26" s="118">
        <f t="shared" si="4"/>
        <v>103</v>
      </c>
      <c r="X26" s="119">
        <f t="shared" si="1"/>
        <v>19</v>
      </c>
      <c r="Y26" s="120">
        <f t="shared" si="2"/>
        <v>0</v>
      </c>
      <c r="Z26" s="121">
        <f t="shared" si="3"/>
        <v>0</v>
      </c>
      <c r="AA26" s="122">
        <v>19</v>
      </c>
      <c r="AB26" s="123">
        <v>43102</v>
      </c>
      <c r="AC26" s="123">
        <v>43124</v>
      </c>
      <c r="AD26" s="122"/>
      <c r="AE26" s="124"/>
      <c r="AF26" s="124"/>
      <c r="AG26" s="122"/>
      <c r="AH26" s="123"/>
      <c r="AI26" s="123"/>
      <c r="AJ26" s="122"/>
      <c r="AK26" s="123"/>
      <c r="AL26" s="123"/>
      <c r="AM26" s="122"/>
      <c r="AN26" s="122"/>
      <c r="AO26" s="122"/>
      <c r="AP26" s="125"/>
      <c r="AQ26" s="122"/>
      <c r="AR26" s="122"/>
      <c r="AS26" s="125"/>
      <c r="AT26" s="122"/>
      <c r="AU26" s="122"/>
      <c r="AV26" s="125"/>
      <c r="AW26" s="122"/>
      <c r="AX26" s="122"/>
      <c r="AY26" s="125"/>
      <c r="AZ26" s="122"/>
      <c r="BA26" s="122"/>
      <c r="BB26" s="125"/>
      <c r="BC26" s="122"/>
      <c r="BD26" s="122"/>
      <c r="BE26" s="126"/>
      <c r="BF26" s="127"/>
      <c r="BG26" s="127"/>
      <c r="BH26" s="127"/>
      <c r="BI26" s="127"/>
      <c r="BJ26" s="127"/>
      <c r="BK26" s="127"/>
      <c r="BL26" s="127"/>
      <c r="BM26" s="127"/>
      <c r="BN26" s="128"/>
      <c r="BO26" s="128"/>
      <c r="BP26" s="128"/>
      <c r="BQ26" s="128"/>
      <c r="BR26" s="128"/>
      <c r="BS26" s="128"/>
      <c r="BT26" s="128"/>
      <c r="BU26" s="128"/>
      <c r="BV26" s="128"/>
    </row>
    <row r="27" spans="1:74" ht="26.25" customHeight="1">
      <c r="A27" s="105">
        <v>24</v>
      </c>
      <c r="B27" s="106" t="s">
        <v>159</v>
      </c>
      <c r="C27" s="107" t="s">
        <v>147</v>
      </c>
      <c r="D27" s="108" t="str">
        <f t="shared" si="0"/>
        <v>Mustafa  ARSLAN</v>
      </c>
      <c r="E27" s="109" t="s">
        <v>104</v>
      </c>
      <c r="F27" s="142" t="s">
        <v>122</v>
      </c>
      <c r="G27" s="111">
        <v>33449</v>
      </c>
      <c r="H27" s="111">
        <v>33449</v>
      </c>
      <c r="I27" s="111">
        <v>42581</v>
      </c>
      <c r="J27" s="135" t="s">
        <v>124</v>
      </c>
      <c r="K27" s="136"/>
      <c r="L27" s="136"/>
      <c r="M27" s="136"/>
      <c r="N27" s="136"/>
      <c r="O27" s="136"/>
      <c r="P27" s="133"/>
      <c r="Q27" s="133"/>
      <c r="R27" s="133"/>
      <c r="S27" s="133"/>
      <c r="T27" s="116"/>
      <c r="U27" s="116"/>
      <c r="V27" s="117"/>
      <c r="W27" s="118">
        <f t="shared" si="4"/>
        <v>0</v>
      </c>
      <c r="X27" s="119">
        <f t="shared" si="1"/>
        <v>30</v>
      </c>
      <c r="Y27" s="120">
        <f t="shared" si="2"/>
        <v>0</v>
      </c>
      <c r="Z27" s="121">
        <f t="shared" si="3"/>
        <v>0</v>
      </c>
      <c r="AA27" s="122">
        <v>30</v>
      </c>
      <c r="AB27" s="124">
        <v>43105</v>
      </c>
      <c r="AC27" s="124">
        <v>43140</v>
      </c>
      <c r="AD27" s="122"/>
      <c r="AE27" s="124"/>
      <c r="AF27" s="124"/>
      <c r="AG27" s="122"/>
      <c r="AH27" s="122"/>
      <c r="AI27" s="122"/>
      <c r="AJ27" s="122"/>
      <c r="AK27" s="122"/>
      <c r="AL27" s="122"/>
      <c r="AM27" s="122"/>
      <c r="AN27" s="122"/>
      <c r="AO27" s="122"/>
      <c r="AP27" s="125"/>
      <c r="AQ27" s="122"/>
      <c r="AR27" s="122"/>
      <c r="AS27" s="125"/>
      <c r="AT27" s="122"/>
      <c r="AU27" s="122"/>
      <c r="AV27" s="125"/>
      <c r="AW27" s="122"/>
      <c r="AX27" s="122"/>
      <c r="AY27" s="125"/>
      <c r="AZ27" s="122"/>
      <c r="BA27" s="122"/>
      <c r="BB27" s="125"/>
      <c r="BC27" s="122"/>
      <c r="BD27" s="122"/>
      <c r="BE27" s="126"/>
      <c r="BF27" s="127"/>
      <c r="BG27" s="127"/>
      <c r="BH27" s="127"/>
      <c r="BI27" s="127"/>
      <c r="BJ27" s="127"/>
      <c r="BK27" s="127"/>
      <c r="BL27" s="127"/>
      <c r="BM27" s="127"/>
      <c r="BN27" s="128"/>
      <c r="BO27" s="128"/>
      <c r="BP27" s="128"/>
      <c r="BQ27" s="128"/>
      <c r="BR27" s="128"/>
      <c r="BS27" s="128"/>
      <c r="BT27" s="128"/>
      <c r="BU27" s="128"/>
      <c r="BV27" s="128"/>
    </row>
    <row r="28" spans="1:74" ht="26.25" customHeight="1">
      <c r="A28" s="105">
        <v>25</v>
      </c>
      <c r="B28" s="106" t="s">
        <v>160</v>
      </c>
      <c r="C28" s="107" t="s">
        <v>161</v>
      </c>
      <c r="D28" s="108" t="str">
        <f t="shared" si="0"/>
        <v>Muteber  KARAMEŞE</v>
      </c>
      <c r="E28" s="109" t="s">
        <v>100</v>
      </c>
      <c r="F28" s="142" t="s">
        <v>154</v>
      </c>
      <c r="G28" s="111">
        <v>36551</v>
      </c>
      <c r="H28" s="111">
        <v>36551</v>
      </c>
      <c r="I28" s="111">
        <v>42395</v>
      </c>
      <c r="J28" s="135" t="s">
        <v>162</v>
      </c>
      <c r="K28" s="136"/>
      <c r="L28" s="136"/>
      <c r="M28" s="136"/>
      <c r="N28" s="136"/>
      <c r="O28" s="136"/>
      <c r="P28" s="133"/>
      <c r="Q28" s="133"/>
      <c r="R28" s="133"/>
      <c r="S28" s="133"/>
      <c r="T28" s="116"/>
      <c r="U28" s="116"/>
      <c r="V28" s="117">
        <v>30</v>
      </c>
      <c r="W28" s="118">
        <f t="shared" si="4"/>
        <v>0</v>
      </c>
      <c r="X28" s="119">
        <f t="shared" si="1"/>
        <v>0</v>
      </c>
      <c r="Y28" s="120">
        <f t="shared" si="2"/>
        <v>0</v>
      </c>
      <c r="Z28" s="121">
        <f t="shared" si="3"/>
        <v>0</v>
      </c>
      <c r="AA28" s="122"/>
      <c r="AB28" s="123"/>
      <c r="AC28" s="123"/>
      <c r="AD28" s="122"/>
      <c r="AE28" s="123"/>
      <c r="AF28" s="123"/>
      <c r="AG28" s="122"/>
      <c r="AH28" s="123"/>
      <c r="AI28" s="123"/>
      <c r="AJ28" s="122"/>
      <c r="AK28" s="123"/>
      <c r="AL28" s="123"/>
      <c r="AM28" s="122"/>
      <c r="AN28" s="122"/>
      <c r="AO28" s="122"/>
      <c r="AP28" s="125"/>
      <c r="AQ28" s="122"/>
      <c r="AR28" s="122"/>
      <c r="AS28" s="125"/>
      <c r="AT28" s="122"/>
      <c r="AU28" s="122"/>
      <c r="AV28" s="125"/>
      <c r="AW28" s="122"/>
      <c r="AX28" s="122"/>
      <c r="AY28" s="125"/>
      <c r="AZ28" s="122"/>
      <c r="BA28" s="122"/>
      <c r="BB28" s="125"/>
      <c r="BC28" s="122"/>
      <c r="BD28" s="122"/>
      <c r="BE28" s="126"/>
      <c r="BF28" s="127"/>
      <c r="BG28" s="127"/>
      <c r="BH28" s="127"/>
      <c r="BI28" s="127"/>
      <c r="BJ28" s="127"/>
      <c r="BK28" s="127"/>
      <c r="BL28" s="127"/>
      <c r="BM28" s="127"/>
      <c r="BN28" s="128"/>
      <c r="BO28" s="128"/>
      <c r="BP28" s="128"/>
      <c r="BQ28" s="128"/>
      <c r="BR28" s="128"/>
      <c r="BS28" s="128"/>
      <c r="BT28" s="128"/>
      <c r="BU28" s="128"/>
      <c r="BV28" s="128"/>
    </row>
    <row r="29" spans="1:74" ht="26.25" customHeight="1">
      <c r="A29" s="105">
        <v>26</v>
      </c>
      <c r="B29" s="106" t="s">
        <v>163</v>
      </c>
      <c r="C29" s="107" t="s">
        <v>164</v>
      </c>
      <c r="D29" s="108" t="str">
        <f t="shared" si="0"/>
        <v>Necdet ALTINOK</v>
      </c>
      <c r="E29" s="109" t="s">
        <v>54</v>
      </c>
      <c r="F29" s="142"/>
      <c r="G29" s="111">
        <v>37033</v>
      </c>
      <c r="H29" s="111">
        <v>37033</v>
      </c>
      <c r="I29" s="111">
        <v>42512</v>
      </c>
      <c r="J29" s="135" t="s">
        <v>165</v>
      </c>
      <c r="K29" s="143"/>
      <c r="L29" s="143"/>
      <c r="M29" s="143"/>
      <c r="N29" s="143"/>
      <c r="O29" s="143"/>
      <c r="P29" s="133"/>
      <c r="Q29" s="133"/>
      <c r="R29" s="133"/>
      <c r="S29" s="133"/>
      <c r="T29" s="116"/>
      <c r="U29" s="116">
        <v>5</v>
      </c>
      <c r="V29" s="117"/>
      <c r="W29" s="118">
        <f t="shared" si="4"/>
        <v>5</v>
      </c>
      <c r="X29" s="119">
        <f t="shared" si="1"/>
        <v>0</v>
      </c>
      <c r="Y29" s="120">
        <f t="shared" si="2"/>
        <v>0</v>
      </c>
      <c r="Z29" s="121">
        <f t="shared" si="3"/>
        <v>0</v>
      </c>
      <c r="AA29" s="122"/>
      <c r="AB29" s="123"/>
      <c r="AC29" s="123"/>
      <c r="AD29" s="122"/>
      <c r="AE29" s="124"/>
      <c r="AF29" s="124"/>
      <c r="AG29" s="122"/>
      <c r="AH29" s="123"/>
      <c r="AI29" s="123"/>
      <c r="AJ29" s="122"/>
      <c r="AK29" s="123"/>
      <c r="AL29" s="123"/>
      <c r="AM29" s="122"/>
      <c r="AN29" s="122"/>
      <c r="AO29" s="122"/>
      <c r="AP29" s="125"/>
      <c r="AQ29" s="122"/>
      <c r="AR29" s="122"/>
      <c r="AS29" s="125"/>
      <c r="AT29" s="122"/>
      <c r="AU29" s="122"/>
      <c r="AV29" s="125"/>
      <c r="AW29" s="122"/>
      <c r="AX29" s="122"/>
      <c r="AY29" s="125"/>
      <c r="AZ29" s="122"/>
      <c r="BA29" s="122"/>
      <c r="BB29" s="125"/>
      <c r="BC29" s="122"/>
      <c r="BD29" s="122"/>
      <c r="BE29" s="126"/>
      <c r="BF29" s="127"/>
      <c r="BG29" s="127"/>
      <c r="BH29" s="127"/>
      <c r="BI29" s="127"/>
      <c r="BJ29" s="127"/>
      <c r="BK29" s="127"/>
      <c r="BL29" s="127"/>
      <c r="BM29" s="127"/>
      <c r="BN29" s="128"/>
      <c r="BO29" s="128"/>
      <c r="BP29" s="128"/>
      <c r="BQ29" s="128"/>
      <c r="BR29" s="128"/>
      <c r="BS29" s="128"/>
      <c r="BT29" s="128"/>
      <c r="BU29" s="128"/>
      <c r="BV29" s="128"/>
    </row>
    <row r="30" spans="1:74" ht="26.25" customHeight="1">
      <c r="A30" s="105">
        <v>27</v>
      </c>
      <c r="B30" s="129" t="s">
        <v>166</v>
      </c>
      <c r="C30" s="130" t="s">
        <v>167</v>
      </c>
      <c r="D30" s="108" t="str">
        <f t="shared" si="0"/>
        <v>Nusret ALPER</v>
      </c>
      <c r="E30" s="131" t="s">
        <v>104</v>
      </c>
      <c r="F30" s="151" t="s">
        <v>105</v>
      </c>
      <c r="G30" s="111">
        <v>36312</v>
      </c>
      <c r="H30" s="111">
        <v>36312</v>
      </c>
      <c r="I30" s="111">
        <v>42522</v>
      </c>
      <c r="J30" s="132" t="s">
        <v>135</v>
      </c>
      <c r="K30" s="133"/>
      <c r="L30" s="133"/>
      <c r="M30" s="133"/>
      <c r="N30" s="133"/>
      <c r="O30" s="133"/>
      <c r="P30" s="133">
        <v>9</v>
      </c>
      <c r="Q30" s="133">
        <v>30</v>
      </c>
      <c r="R30" s="133">
        <v>30</v>
      </c>
      <c r="S30" s="133">
        <v>30</v>
      </c>
      <c r="T30" s="116">
        <v>30</v>
      </c>
      <c r="U30" s="116">
        <v>30</v>
      </c>
      <c r="V30" s="117"/>
      <c r="W30" s="118">
        <f t="shared" si="4"/>
        <v>159</v>
      </c>
      <c r="X30" s="119">
        <f t="shared" si="1"/>
        <v>4</v>
      </c>
      <c r="Y30" s="120">
        <f t="shared" si="2"/>
        <v>0</v>
      </c>
      <c r="Z30" s="121">
        <f t="shared" si="3"/>
        <v>0</v>
      </c>
      <c r="AA30" s="122">
        <v>4</v>
      </c>
      <c r="AB30" s="123">
        <v>43102</v>
      </c>
      <c r="AC30" s="123">
        <v>43108</v>
      </c>
      <c r="AD30" s="122"/>
      <c r="AE30" s="123"/>
      <c r="AF30" s="123"/>
      <c r="AG30" s="122"/>
      <c r="AH30" s="124"/>
      <c r="AI30" s="124"/>
      <c r="AJ30" s="122"/>
      <c r="AK30" s="123"/>
      <c r="AL30" s="123"/>
      <c r="AM30" s="122"/>
      <c r="AN30" s="123"/>
      <c r="AO30" s="123"/>
      <c r="AP30" s="125"/>
      <c r="AQ30" s="123"/>
      <c r="AR30" s="123"/>
      <c r="AS30" s="125"/>
      <c r="AT30" s="123"/>
      <c r="AU30" s="123"/>
      <c r="AV30" s="125"/>
      <c r="AW30" s="123"/>
      <c r="AX30" s="123"/>
      <c r="AY30" s="125"/>
      <c r="AZ30" s="123"/>
      <c r="BA30" s="123"/>
      <c r="BB30" s="125"/>
      <c r="BC30" s="123"/>
      <c r="BD30" s="123"/>
      <c r="BE30" s="126"/>
      <c r="BF30" s="127"/>
      <c r="BG30" s="127"/>
      <c r="BH30" s="127"/>
      <c r="BI30" s="127"/>
      <c r="BJ30" s="127"/>
      <c r="BK30" s="127"/>
      <c r="BL30" s="127"/>
      <c r="BM30" s="127"/>
      <c r="BN30" s="128"/>
      <c r="BO30" s="134"/>
      <c r="BP30" s="134"/>
      <c r="BQ30" s="128"/>
      <c r="BR30" s="128"/>
      <c r="BS30" s="128"/>
      <c r="BT30" s="128"/>
      <c r="BU30" s="128"/>
      <c r="BV30" s="128"/>
    </row>
    <row r="31" spans="1:74" ht="26.25" customHeight="1">
      <c r="A31" s="105">
        <v>28</v>
      </c>
      <c r="B31" s="129" t="s">
        <v>168</v>
      </c>
      <c r="C31" s="130" t="s">
        <v>169</v>
      </c>
      <c r="D31" s="108" t="str">
        <f t="shared" si="0"/>
        <v>O. Nuri TOKATLIOĞLU</v>
      </c>
      <c r="E31" s="131" t="s">
        <v>170</v>
      </c>
      <c r="F31" s="151" t="s">
        <v>105</v>
      </c>
      <c r="G31" s="152">
        <v>31600</v>
      </c>
      <c r="H31" s="152">
        <v>31777</v>
      </c>
      <c r="I31" s="111">
        <v>42735</v>
      </c>
      <c r="J31" s="153" t="s">
        <v>102</v>
      </c>
      <c r="K31" s="133"/>
      <c r="L31" s="133"/>
      <c r="M31" s="133"/>
      <c r="N31" s="133"/>
      <c r="O31" s="133"/>
      <c r="P31" s="133"/>
      <c r="Q31" s="133"/>
      <c r="R31" s="133">
        <v>3</v>
      </c>
      <c r="S31" s="133">
        <v>30</v>
      </c>
      <c r="T31" s="116">
        <v>30</v>
      </c>
      <c r="U31" s="116">
        <v>30</v>
      </c>
      <c r="V31" s="117"/>
      <c r="W31" s="118">
        <f t="shared" si="4"/>
        <v>93</v>
      </c>
      <c r="X31" s="119">
        <f t="shared" si="1"/>
        <v>0</v>
      </c>
      <c r="Y31" s="120">
        <f t="shared" si="2"/>
        <v>0</v>
      </c>
      <c r="Z31" s="121">
        <f t="shared" si="3"/>
        <v>0</v>
      </c>
      <c r="AA31" s="122"/>
      <c r="AB31" s="123"/>
      <c r="AC31" s="123"/>
      <c r="AD31" s="122"/>
      <c r="AE31" s="123"/>
      <c r="AF31" s="123"/>
      <c r="AG31" s="122"/>
      <c r="AH31" s="123"/>
      <c r="AI31" s="123"/>
      <c r="AJ31" s="122"/>
      <c r="AK31" s="123"/>
      <c r="AL31" s="123"/>
      <c r="AM31" s="122"/>
      <c r="AN31" s="123"/>
      <c r="AO31" s="123"/>
      <c r="AP31" s="125"/>
      <c r="AQ31" s="123"/>
      <c r="AR31" s="123"/>
      <c r="AS31" s="125"/>
      <c r="AT31" s="123"/>
      <c r="AU31" s="123"/>
      <c r="AV31" s="125"/>
      <c r="AW31" s="123"/>
      <c r="AX31" s="123"/>
      <c r="AY31" s="125"/>
      <c r="AZ31" s="123"/>
      <c r="BA31" s="123"/>
      <c r="BB31" s="125"/>
      <c r="BC31" s="123"/>
      <c r="BD31" s="123"/>
      <c r="BE31" s="126"/>
      <c r="BF31" s="138"/>
      <c r="BG31" s="138"/>
      <c r="BH31" s="127"/>
      <c r="BI31" s="138"/>
      <c r="BJ31" s="138"/>
      <c r="BK31" s="127"/>
      <c r="BL31" s="138"/>
      <c r="BM31" s="138"/>
      <c r="BN31" s="128"/>
      <c r="BO31" s="128"/>
      <c r="BP31" s="128"/>
      <c r="BQ31" s="128"/>
      <c r="BR31" s="128"/>
      <c r="BS31" s="128"/>
      <c r="BT31" s="128"/>
      <c r="BU31" s="128"/>
      <c r="BV31" s="128"/>
    </row>
    <row r="32" spans="1:74" ht="26.25" customHeight="1">
      <c r="A32" s="105">
        <v>29</v>
      </c>
      <c r="B32" s="129" t="s">
        <v>171</v>
      </c>
      <c r="C32" s="130" t="s">
        <v>172</v>
      </c>
      <c r="D32" s="108" t="str">
        <f t="shared" si="0"/>
        <v>Pervin KORKMAZ</v>
      </c>
      <c r="E32" s="131" t="s">
        <v>104</v>
      </c>
      <c r="F32" s="151" t="s">
        <v>105</v>
      </c>
      <c r="G32" s="111">
        <v>33114</v>
      </c>
      <c r="H32" s="111">
        <v>36222</v>
      </c>
      <c r="I32" s="111">
        <v>42432</v>
      </c>
      <c r="J32" s="132" t="s">
        <v>173</v>
      </c>
      <c r="K32" s="133"/>
      <c r="L32" s="133"/>
      <c r="M32" s="133"/>
      <c r="N32" s="133"/>
      <c r="O32" s="133"/>
      <c r="P32" s="133"/>
      <c r="Q32" s="133"/>
      <c r="R32" s="133"/>
      <c r="S32" s="133"/>
      <c r="T32" s="116"/>
      <c r="U32" s="116">
        <v>7</v>
      </c>
      <c r="V32" s="117"/>
      <c r="W32" s="118">
        <f t="shared" si="4"/>
        <v>7</v>
      </c>
      <c r="X32" s="119">
        <f t="shared" si="1"/>
        <v>11</v>
      </c>
      <c r="Y32" s="120">
        <f t="shared" si="2"/>
        <v>0</v>
      </c>
      <c r="Z32" s="121">
        <f t="shared" si="3"/>
        <v>0</v>
      </c>
      <c r="AA32" s="122">
        <v>11</v>
      </c>
      <c r="AB32" s="123">
        <v>43122</v>
      </c>
      <c r="AC32" s="123">
        <v>43136</v>
      </c>
      <c r="AD32" s="137"/>
      <c r="AE32" s="124"/>
      <c r="AF32" s="124"/>
      <c r="AG32" s="122"/>
      <c r="AH32" s="123"/>
      <c r="AI32" s="123"/>
      <c r="AJ32" s="122"/>
      <c r="AK32" s="123"/>
      <c r="AL32" s="123"/>
      <c r="AM32" s="122"/>
      <c r="AN32" s="123"/>
      <c r="AO32" s="123"/>
      <c r="AP32" s="125"/>
      <c r="AQ32" s="122"/>
      <c r="AR32" s="122"/>
      <c r="AS32" s="125"/>
      <c r="AT32" s="122"/>
      <c r="AU32" s="122"/>
      <c r="AV32" s="125"/>
      <c r="AW32" s="122"/>
      <c r="AX32" s="122"/>
      <c r="AY32" s="125"/>
      <c r="AZ32" s="122"/>
      <c r="BA32" s="122"/>
      <c r="BB32" s="125"/>
      <c r="BC32" s="122"/>
      <c r="BD32" s="122"/>
      <c r="BE32" s="126"/>
      <c r="BF32" s="138"/>
      <c r="BG32" s="138"/>
      <c r="BH32" s="127"/>
      <c r="BI32" s="138"/>
      <c r="BJ32" s="127"/>
      <c r="BK32" s="127"/>
      <c r="BL32" s="138"/>
      <c r="BM32" s="138"/>
      <c r="BN32" s="128"/>
      <c r="BO32" s="134"/>
      <c r="BP32" s="134"/>
      <c r="BQ32" s="128"/>
      <c r="BR32" s="128"/>
      <c r="BS32" s="128"/>
      <c r="BT32" s="128"/>
      <c r="BU32" s="128"/>
      <c r="BV32" s="128"/>
    </row>
    <row r="33" spans="1:74" ht="26.25" customHeight="1">
      <c r="A33" s="105">
        <v>30</v>
      </c>
      <c r="B33" s="154" t="s">
        <v>174</v>
      </c>
      <c r="C33" s="155" t="s">
        <v>175</v>
      </c>
      <c r="D33" s="156" t="str">
        <f t="shared" si="0"/>
        <v>Sadettin  KILINÇASLAN</v>
      </c>
      <c r="E33" s="157" t="s">
        <v>104</v>
      </c>
      <c r="F33" s="151" t="s">
        <v>105</v>
      </c>
      <c r="G33" s="158">
        <v>36373</v>
      </c>
      <c r="H33" s="158">
        <v>36373</v>
      </c>
      <c r="I33" s="111">
        <v>42583</v>
      </c>
      <c r="J33" s="132" t="s">
        <v>173</v>
      </c>
      <c r="K33" s="133">
        <v>17</v>
      </c>
      <c r="L33" s="133">
        <v>22</v>
      </c>
      <c r="M33" s="133">
        <v>30</v>
      </c>
      <c r="N33" s="133">
        <v>30</v>
      </c>
      <c r="O33" s="133">
        <v>30</v>
      </c>
      <c r="P33" s="133">
        <v>30</v>
      </c>
      <c r="Q33" s="133">
        <v>30</v>
      </c>
      <c r="R33" s="133">
        <v>30</v>
      </c>
      <c r="S33" s="133">
        <v>30</v>
      </c>
      <c r="T33" s="116">
        <v>30</v>
      </c>
      <c r="U33" s="116">
        <v>30</v>
      </c>
      <c r="V33" s="117"/>
      <c r="W33" s="118">
        <f t="shared" si="4"/>
        <v>309</v>
      </c>
      <c r="X33" s="119">
        <f t="shared" si="1"/>
        <v>0</v>
      </c>
      <c r="Y33" s="120">
        <f t="shared" si="2"/>
        <v>0</v>
      </c>
      <c r="Z33" s="121">
        <f t="shared" si="3"/>
        <v>0</v>
      </c>
      <c r="AA33" s="122"/>
      <c r="AB33" s="123"/>
      <c r="AC33" s="123"/>
      <c r="AD33" s="122"/>
      <c r="AE33" s="124"/>
      <c r="AF33" s="124"/>
      <c r="AG33" s="122"/>
      <c r="AH33" s="123"/>
      <c r="AI33" s="123"/>
      <c r="AJ33" s="122"/>
      <c r="AK33" s="122"/>
      <c r="AL33" s="122"/>
      <c r="AM33" s="122"/>
      <c r="AN33" s="122"/>
      <c r="AO33" s="122"/>
      <c r="AP33" s="125"/>
      <c r="AQ33" s="122"/>
      <c r="AR33" s="122"/>
      <c r="AS33" s="125"/>
      <c r="AT33" s="122"/>
      <c r="AU33" s="122"/>
      <c r="AV33" s="125"/>
      <c r="AW33" s="122"/>
      <c r="AX33" s="122"/>
      <c r="AY33" s="125"/>
      <c r="AZ33" s="122"/>
      <c r="BA33" s="122"/>
      <c r="BB33" s="125"/>
      <c r="BC33" s="122"/>
      <c r="BD33" s="122"/>
      <c r="BE33" s="126"/>
      <c r="BF33" s="127"/>
      <c r="BG33" s="127"/>
      <c r="BH33" s="127"/>
      <c r="BI33" s="127"/>
      <c r="BJ33" s="127"/>
      <c r="BK33" s="127"/>
      <c r="BL33" s="127"/>
      <c r="BM33" s="127"/>
      <c r="BN33" s="128"/>
      <c r="BO33" s="134"/>
      <c r="BP33" s="134"/>
      <c r="BQ33" s="128"/>
      <c r="BR33" s="128"/>
      <c r="BS33" s="128"/>
      <c r="BT33" s="128"/>
      <c r="BU33" s="128"/>
      <c r="BV33" s="128"/>
    </row>
    <row r="34" spans="1:74" ht="26.25" customHeight="1">
      <c r="A34" s="105">
        <v>31</v>
      </c>
      <c r="B34" s="106" t="s">
        <v>176</v>
      </c>
      <c r="C34" s="107" t="s">
        <v>153</v>
      </c>
      <c r="D34" s="131" t="str">
        <f t="shared" si="0"/>
        <v>Sinan ÜNAL</v>
      </c>
      <c r="E34" s="109" t="s">
        <v>100</v>
      </c>
      <c r="F34" s="109" t="s">
        <v>111</v>
      </c>
      <c r="G34" s="111">
        <v>36605</v>
      </c>
      <c r="H34" s="111">
        <v>36605</v>
      </c>
      <c r="I34" s="111">
        <v>42449</v>
      </c>
      <c r="J34" s="135" t="s">
        <v>102</v>
      </c>
      <c r="K34" s="136"/>
      <c r="L34" s="136"/>
      <c r="M34" s="136"/>
      <c r="N34" s="136"/>
      <c r="O34" s="136"/>
      <c r="P34" s="133"/>
      <c r="Q34" s="133"/>
      <c r="R34" s="133">
        <v>15</v>
      </c>
      <c r="S34" s="133">
        <v>30</v>
      </c>
      <c r="T34" s="116">
        <v>30</v>
      </c>
      <c r="U34" s="116">
        <v>30</v>
      </c>
      <c r="V34" s="117"/>
      <c r="W34" s="118">
        <f t="shared" si="4"/>
        <v>105</v>
      </c>
      <c r="X34" s="119">
        <f t="shared" si="1"/>
        <v>0</v>
      </c>
      <c r="Y34" s="120">
        <f t="shared" si="2"/>
        <v>0</v>
      </c>
      <c r="Z34" s="121">
        <f t="shared" si="3"/>
        <v>0</v>
      </c>
      <c r="AA34" s="122"/>
      <c r="AB34" s="123"/>
      <c r="AC34" s="123"/>
      <c r="AD34" s="122"/>
      <c r="AE34" s="124"/>
      <c r="AF34" s="124"/>
      <c r="AG34" s="122"/>
      <c r="AH34" s="124"/>
      <c r="AI34" s="124"/>
      <c r="AJ34" s="122"/>
      <c r="AK34" s="123"/>
      <c r="AL34" s="123"/>
      <c r="AM34" s="122"/>
      <c r="AN34" s="123"/>
      <c r="AO34" s="123"/>
      <c r="AP34" s="125"/>
      <c r="AQ34" s="123"/>
      <c r="AR34" s="123"/>
      <c r="AS34" s="125"/>
      <c r="AT34" s="123"/>
      <c r="AU34" s="123"/>
      <c r="AV34" s="125"/>
      <c r="AW34" s="123"/>
      <c r="AX34" s="123"/>
      <c r="AY34" s="125"/>
      <c r="AZ34" s="123"/>
      <c r="BA34" s="123"/>
      <c r="BB34" s="125"/>
      <c r="BC34" s="123"/>
      <c r="BD34" s="123"/>
      <c r="BE34" s="126"/>
      <c r="BF34" s="127"/>
      <c r="BG34" s="127"/>
      <c r="BH34" s="127"/>
      <c r="BI34" s="127"/>
      <c r="BJ34" s="127"/>
      <c r="BK34" s="127"/>
      <c r="BL34" s="127"/>
      <c r="BM34" s="127"/>
      <c r="BN34" s="128"/>
      <c r="BO34" s="128"/>
      <c r="BP34" s="128"/>
      <c r="BQ34" s="128"/>
      <c r="BR34" s="128"/>
      <c r="BS34" s="128"/>
      <c r="BT34" s="128"/>
      <c r="BU34" s="128"/>
      <c r="BV34" s="128"/>
    </row>
    <row r="35" spans="1:74" ht="26.25" customHeight="1">
      <c r="A35" s="105">
        <v>33</v>
      </c>
      <c r="B35" s="129" t="s">
        <v>177</v>
      </c>
      <c r="C35" s="130" t="s">
        <v>178</v>
      </c>
      <c r="D35" s="131" t="str">
        <f t="shared" si="0"/>
        <v xml:space="preserve">Veli KILIÇ </v>
      </c>
      <c r="E35" s="109" t="s">
        <v>104</v>
      </c>
      <c r="F35" s="109" t="s">
        <v>179</v>
      </c>
      <c r="G35" s="111">
        <v>36248</v>
      </c>
      <c r="H35" s="111">
        <v>36248</v>
      </c>
      <c r="I35" s="111">
        <v>42458</v>
      </c>
      <c r="J35" s="132" t="s">
        <v>135</v>
      </c>
      <c r="K35" s="133"/>
      <c r="L35" s="133"/>
      <c r="M35" s="133"/>
      <c r="N35" s="133"/>
      <c r="O35" s="133"/>
      <c r="P35" s="133"/>
      <c r="Q35" s="133"/>
      <c r="R35" s="133"/>
      <c r="S35" s="133"/>
      <c r="T35" s="116"/>
      <c r="U35" s="116">
        <v>5</v>
      </c>
      <c r="V35" s="117"/>
      <c r="W35" s="118">
        <f t="shared" si="4"/>
        <v>5</v>
      </c>
      <c r="X35" s="119">
        <f t="shared" si="1"/>
        <v>0</v>
      </c>
      <c r="Y35" s="120">
        <f t="shared" si="2"/>
        <v>0</v>
      </c>
      <c r="Z35" s="121">
        <f t="shared" si="3"/>
        <v>0</v>
      </c>
      <c r="AA35" s="122"/>
      <c r="AB35" s="123"/>
      <c r="AC35" s="123"/>
      <c r="AD35" s="122"/>
      <c r="AE35" s="124"/>
      <c r="AF35" s="124"/>
      <c r="AG35" s="122"/>
      <c r="AH35" s="123"/>
      <c r="AI35" s="123"/>
      <c r="AJ35" s="122"/>
      <c r="AK35" s="123"/>
      <c r="AL35" s="123"/>
      <c r="AM35" s="122"/>
      <c r="AN35" s="123"/>
      <c r="AO35" s="123"/>
      <c r="AP35" s="122"/>
      <c r="AQ35" s="123"/>
      <c r="AR35" s="123"/>
      <c r="AS35" s="125"/>
      <c r="AT35" s="123"/>
      <c r="AU35" s="123"/>
      <c r="AV35" s="125"/>
      <c r="AW35" s="123"/>
      <c r="AX35" s="123"/>
      <c r="AY35" s="125"/>
      <c r="AZ35" s="123"/>
      <c r="BA35" s="123"/>
      <c r="BB35" s="125"/>
      <c r="BC35" s="123"/>
      <c r="BD35" s="123"/>
      <c r="BE35" s="126"/>
      <c r="BF35" s="127"/>
      <c r="BG35" s="127"/>
      <c r="BH35" s="127"/>
      <c r="BI35" s="127"/>
      <c r="BJ35" s="127"/>
      <c r="BK35" s="127"/>
      <c r="BL35" s="127"/>
      <c r="BM35" s="127"/>
      <c r="BN35" s="128"/>
      <c r="BO35" s="134"/>
      <c r="BP35" s="134"/>
      <c r="BQ35" s="128"/>
      <c r="BR35" s="128"/>
      <c r="BS35" s="128"/>
      <c r="BT35" s="128"/>
      <c r="BU35" s="128"/>
      <c r="BV35" s="128"/>
    </row>
    <row r="36" spans="1:74" ht="26.25" customHeight="1">
      <c r="A36" s="105">
        <v>34</v>
      </c>
      <c r="B36" s="129" t="s">
        <v>59</v>
      </c>
      <c r="C36" s="130" t="s">
        <v>60</v>
      </c>
      <c r="D36" s="131" t="str">
        <f t="shared" si="0"/>
        <v>Yakup ÖZCAN</v>
      </c>
      <c r="E36" s="131" t="s">
        <v>104</v>
      </c>
      <c r="F36" s="131" t="s">
        <v>105</v>
      </c>
      <c r="G36" s="111">
        <v>33042</v>
      </c>
      <c r="H36" s="111">
        <v>36185</v>
      </c>
      <c r="I36" s="111">
        <v>42394</v>
      </c>
      <c r="J36" s="132" t="s">
        <v>148</v>
      </c>
      <c r="K36" s="133"/>
      <c r="L36" s="133"/>
      <c r="M36" s="133"/>
      <c r="N36" s="133"/>
      <c r="O36" s="133"/>
      <c r="P36" s="133">
        <v>16</v>
      </c>
      <c r="Q36" s="133">
        <v>30</v>
      </c>
      <c r="R36" s="133">
        <v>30</v>
      </c>
      <c r="S36" s="133">
        <v>30</v>
      </c>
      <c r="T36" s="116">
        <v>30</v>
      </c>
      <c r="U36" s="116">
        <v>30</v>
      </c>
      <c r="V36" s="117">
        <v>30</v>
      </c>
      <c r="W36" s="118">
        <f>SUM(K36:V36)</f>
        <v>196</v>
      </c>
      <c r="X36" s="119">
        <f t="shared" si="1"/>
        <v>0</v>
      </c>
      <c r="Y36" s="120">
        <f t="shared" si="2"/>
        <v>0</v>
      </c>
      <c r="Z36" s="121">
        <f t="shared" si="3"/>
        <v>0</v>
      </c>
      <c r="AA36" s="122"/>
      <c r="AB36" s="123"/>
      <c r="AC36" s="123"/>
      <c r="AD36" s="122"/>
      <c r="AE36" s="124"/>
      <c r="AF36" s="124"/>
      <c r="AG36" s="122"/>
      <c r="AH36" s="123"/>
      <c r="AI36" s="123"/>
      <c r="AJ36" s="125"/>
      <c r="AK36" s="123"/>
      <c r="AL36" s="123"/>
      <c r="AM36" s="122"/>
      <c r="AN36" s="122"/>
      <c r="AO36" s="122"/>
      <c r="AP36" s="125"/>
      <c r="AQ36" s="122"/>
      <c r="AR36" s="122"/>
      <c r="AS36" s="125"/>
      <c r="AT36" s="122"/>
      <c r="AU36" s="122"/>
      <c r="AV36" s="125"/>
      <c r="AW36" s="122"/>
      <c r="AX36" s="122"/>
      <c r="AY36" s="125"/>
      <c r="AZ36" s="122"/>
      <c r="BA36" s="122"/>
      <c r="BB36" s="125"/>
      <c r="BC36" s="122"/>
      <c r="BD36" s="122"/>
      <c r="BE36" s="126"/>
      <c r="BF36" s="138"/>
      <c r="BG36" s="138"/>
      <c r="BH36" s="127"/>
      <c r="BI36" s="138"/>
      <c r="BJ36" s="138"/>
      <c r="BK36" s="127"/>
      <c r="BL36" s="127"/>
      <c r="BM36" s="127"/>
      <c r="BN36" s="128"/>
      <c r="BO36" s="128"/>
      <c r="BP36" s="128"/>
      <c r="BQ36" s="128"/>
      <c r="BR36" s="128"/>
      <c r="BS36" s="128"/>
      <c r="BT36" s="128"/>
      <c r="BU36" s="128"/>
      <c r="BV36" s="128"/>
    </row>
    <row r="37" spans="1:74">
      <c r="W37" s="118">
        <f t="shared" si="4"/>
        <v>0</v>
      </c>
    </row>
    <row r="41" spans="1:74">
      <c r="T41" s="163"/>
      <c r="U41" s="163"/>
      <c r="V41" s="163"/>
    </row>
  </sheetData>
  <mergeCells count="18">
    <mergeCell ref="AJ2:AL2"/>
    <mergeCell ref="S2:W2"/>
    <mergeCell ref="X2:Z2"/>
    <mergeCell ref="AA2:AC2"/>
    <mergeCell ref="AD2:AF2"/>
    <mergeCell ref="AG2:AI2"/>
    <mergeCell ref="BT2:BV2"/>
    <mergeCell ref="AM2:AO2"/>
    <mergeCell ref="AP2:AR2"/>
    <mergeCell ref="AS2:AU2"/>
    <mergeCell ref="AV2:AX2"/>
    <mergeCell ref="AY2:BA2"/>
    <mergeCell ref="BB2:BD2"/>
    <mergeCell ref="BE2:BG2"/>
    <mergeCell ref="BH2:BJ2"/>
    <mergeCell ref="BK2:BM2"/>
    <mergeCell ref="BN2:BP2"/>
    <mergeCell ref="BQ2:BS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45"/>
  <sheetViews>
    <sheetView tabSelected="1" topLeftCell="A7" zoomScale="75" zoomScaleNormal="75" workbookViewId="0">
      <selection activeCell="G8" sqref="G8:H8"/>
    </sheetView>
  </sheetViews>
  <sheetFormatPr defaultRowHeight="18.75"/>
  <cols>
    <col min="1" max="3" width="9.140625" style="66"/>
    <col min="4" max="4" width="18.7109375" customWidth="1"/>
    <col min="5" max="8" width="12.140625" customWidth="1"/>
    <col min="9" max="9" width="8.42578125" customWidth="1"/>
    <col min="10" max="12" width="23.42578125" customWidth="1"/>
    <col min="14" max="14" width="9.140625" style="171"/>
    <col min="15" max="15" width="13.5703125" style="171" customWidth="1"/>
  </cols>
  <sheetData>
    <row r="1" spans="1:15" ht="19.5">
      <c r="D1" s="277" t="s">
        <v>48</v>
      </c>
      <c r="E1" s="277"/>
      <c r="F1" s="277"/>
      <c r="G1" s="277"/>
      <c r="H1" s="277"/>
      <c r="I1" s="277"/>
      <c r="J1" s="277"/>
      <c r="K1" s="277"/>
      <c r="L1" s="277"/>
      <c r="N1" s="187"/>
      <c r="O1" s="187"/>
    </row>
    <row r="2" spans="1:15" ht="20.25">
      <c r="A2" s="165"/>
      <c r="B2" s="165"/>
      <c r="C2" s="165"/>
      <c r="D2" s="277" t="s">
        <v>201</v>
      </c>
      <c r="E2" s="277"/>
      <c r="F2" s="277"/>
      <c r="G2" s="277"/>
      <c r="H2" s="277"/>
      <c r="I2" s="277"/>
      <c r="J2" s="277"/>
      <c r="K2" s="277"/>
      <c r="L2" s="277"/>
      <c r="N2" s="188"/>
      <c r="O2" s="188"/>
    </row>
    <row r="3" spans="1:15" ht="20.25">
      <c r="A3" s="166"/>
      <c r="B3" s="166"/>
      <c r="C3" s="166"/>
      <c r="D3" s="278"/>
      <c r="E3" s="278"/>
      <c r="F3" s="278"/>
      <c r="G3" s="278"/>
      <c r="H3" s="278"/>
      <c r="I3" s="278"/>
      <c r="J3" s="278"/>
      <c r="K3" s="278"/>
      <c r="L3" s="278"/>
      <c r="N3" s="187"/>
      <c r="O3" s="187" t="s">
        <v>183</v>
      </c>
    </row>
    <row r="4" spans="1:15" ht="20.25" thickBot="1">
      <c r="D4" s="197"/>
      <c r="E4" s="197"/>
      <c r="F4" s="197"/>
      <c r="G4" s="197"/>
      <c r="H4" s="197"/>
      <c r="I4" s="197"/>
      <c r="J4" s="197"/>
      <c r="K4" s="197"/>
      <c r="L4" s="197"/>
      <c r="N4" s="189"/>
      <c r="O4" s="190" t="s">
        <v>184</v>
      </c>
    </row>
    <row r="5" spans="1:15" ht="42" customHeight="1" thickTop="1" thickBot="1">
      <c r="D5" s="332"/>
      <c r="E5" s="333"/>
      <c r="F5" s="334"/>
      <c r="G5" s="322" t="s">
        <v>20</v>
      </c>
      <c r="H5" s="323"/>
      <c r="I5" s="323"/>
      <c r="J5" s="324"/>
      <c r="K5" s="325"/>
      <c r="L5" s="326"/>
      <c r="N5" s="189"/>
      <c r="O5" s="190" t="s">
        <v>185</v>
      </c>
    </row>
    <row r="6" spans="1:15" ht="15.75" customHeight="1" thickTop="1" thickBot="1">
      <c r="D6" s="327"/>
      <c r="E6" s="327"/>
      <c r="F6" s="327"/>
      <c r="G6" s="327"/>
      <c r="H6" s="327"/>
      <c r="I6" s="9"/>
      <c r="J6" s="328"/>
      <c r="K6" s="328"/>
      <c r="L6" s="328"/>
      <c r="N6" s="189"/>
      <c r="O6" s="190"/>
    </row>
    <row r="7" spans="1:15" s="2" customFormat="1" ht="48.75" customHeight="1" thickTop="1" thickBot="1">
      <c r="A7" s="66"/>
      <c r="B7" s="66"/>
      <c r="C7" s="66"/>
      <c r="D7" s="267" t="s">
        <v>21</v>
      </c>
      <c r="E7" s="268"/>
      <c r="F7" s="268"/>
      <c r="G7" s="268"/>
      <c r="H7" s="269"/>
      <c r="I7" s="195"/>
      <c r="J7" s="267" t="s">
        <v>22</v>
      </c>
      <c r="K7" s="268"/>
      <c r="L7" s="269"/>
      <c r="N7" s="189"/>
      <c r="O7" s="190"/>
    </row>
    <row r="8" spans="1:15" s="2" customFormat="1" ht="35.25" customHeight="1" thickBot="1">
      <c r="A8" s="215">
        <v>43122</v>
      </c>
      <c r="B8" s="215"/>
      <c r="C8" s="66"/>
      <c r="D8" s="31" t="s">
        <v>55</v>
      </c>
      <c r="E8" s="247" t="s">
        <v>59</v>
      </c>
      <c r="F8" s="232"/>
      <c r="G8" s="232" t="s">
        <v>60</v>
      </c>
      <c r="H8" s="233"/>
      <c r="I8" s="32"/>
      <c r="J8" s="329"/>
      <c r="K8" s="330"/>
      <c r="L8" s="331"/>
      <c r="N8" s="189"/>
      <c r="O8" s="191">
        <f ca="1">TODAY()</f>
        <v>43202</v>
      </c>
    </row>
    <row r="9" spans="1:15" s="2" customFormat="1" ht="35.25" customHeight="1" thickBot="1">
      <c r="A9" s="66"/>
      <c r="B9" s="66"/>
      <c r="C9" s="66"/>
      <c r="D9" s="31" t="s">
        <v>23</v>
      </c>
      <c r="E9" s="313"/>
      <c r="F9" s="314"/>
      <c r="G9" s="314"/>
      <c r="H9" s="315"/>
      <c r="I9" s="32"/>
      <c r="J9" s="316" t="s">
        <v>61</v>
      </c>
      <c r="K9" s="317"/>
      <c r="L9" s="318"/>
      <c r="N9" s="216" t="s">
        <v>186</v>
      </c>
      <c r="O9" s="216"/>
    </row>
    <row r="10" spans="1:15" s="2" customFormat="1" ht="35.25" customHeight="1" thickBot="1">
      <c r="A10" s="168">
        <v>11</v>
      </c>
      <c r="B10" s="169" t="s">
        <v>180</v>
      </c>
      <c r="C10" s="66"/>
      <c r="D10" s="31" t="s">
        <v>24</v>
      </c>
      <c r="E10" s="313"/>
      <c r="F10" s="314"/>
      <c r="G10" s="314"/>
      <c r="H10" s="315"/>
      <c r="I10" s="32"/>
      <c r="J10" s="319" t="s">
        <v>58</v>
      </c>
      <c r="K10" s="320"/>
      <c r="L10" s="321"/>
      <c r="N10" s="172" t="s">
        <v>187</v>
      </c>
      <c r="O10" s="173" t="e">
        <f>VLOOKUP(A$2,[1]Personel!#REF!,21,FALSE)</f>
        <v>#REF!</v>
      </c>
    </row>
    <row r="11" spans="1:15" s="2" customFormat="1" ht="35.25" customHeight="1" thickBot="1">
      <c r="A11" s="66"/>
      <c r="B11" s="66"/>
      <c r="C11" s="66"/>
      <c r="D11" s="33" t="s">
        <v>26</v>
      </c>
      <c r="E11" s="313"/>
      <c r="F11" s="314"/>
      <c r="G11" s="314"/>
      <c r="H11" s="315"/>
      <c r="I11" s="32"/>
      <c r="J11" s="234" t="s">
        <v>25</v>
      </c>
      <c r="K11" s="235"/>
      <c r="L11" s="236"/>
      <c r="N11" s="172" t="s">
        <v>188</v>
      </c>
      <c r="O11" s="173" t="e">
        <f>VLOOKUP(A$2,[1]Personel!#REF!,20,FALSE)</f>
        <v>#REF!</v>
      </c>
    </row>
    <row r="12" spans="1:15" s="2" customFormat="1" ht="35.25" customHeight="1" thickBot="1">
      <c r="A12" s="169">
        <v>2</v>
      </c>
      <c r="B12" s="167"/>
      <c r="C12" s="167"/>
      <c r="D12" s="217" t="s">
        <v>27</v>
      </c>
      <c r="E12" s="219"/>
      <c r="F12" s="220"/>
      <c r="G12" s="220"/>
      <c r="H12" s="221"/>
      <c r="I12" s="312"/>
      <c r="J12" s="234"/>
      <c r="K12" s="235"/>
      <c r="L12" s="236"/>
      <c r="N12" s="172" t="s">
        <v>189</v>
      </c>
      <c r="O12" s="173" t="e">
        <f>VLOOKUP(A2,[1]Personel!#REF!,19,FALSE)</f>
        <v>#REF!</v>
      </c>
    </row>
    <row r="13" spans="1:15" s="2" customFormat="1" ht="35.25" customHeight="1" thickBot="1">
      <c r="B13" s="167"/>
      <c r="C13" s="167"/>
      <c r="D13" s="218"/>
      <c r="E13" s="222"/>
      <c r="F13" s="223"/>
      <c r="G13" s="223"/>
      <c r="H13" s="224"/>
      <c r="I13" s="312"/>
      <c r="J13" s="234"/>
      <c r="K13" s="235"/>
      <c r="L13" s="236"/>
      <c r="N13" s="172" t="s">
        <v>190</v>
      </c>
      <c r="O13" s="173" t="e">
        <f>VLOOKUP(A2,[1]Personel!#REF!,18,FALSE)</f>
        <v>#REF!</v>
      </c>
    </row>
    <row r="14" spans="1:15" s="2" customFormat="1" ht="35.25" customHeight="1" thickBot="1">
      <c r="A14" s="167"/>
      <c r="B14" s="167"/>
      <c r="C14" s="167"/>
      <c r="D14" s="198" t="s">
        <v>28</v>
      </c>
      <c r="E14" s="219"/>
      <c r="F14" s="220"/>
      <c r="G14" s="220"/>
      <c r="H14" s="221"/>
      <c r="I14" s="312"/>
      <c r="J14" s="303" t="s">
        <v>56</v>
      </c>
      <c r="K14" s="304"/>
      <c r="L14" s="311"/>
      <c r="N14" s="172" t="s">
        <v>191</v>
      </c>
      <c r="O14" s="173" t="e">
        <f>VLOOKUP(A2,[1]Personel!#REF!,17,FALSE)</f>
        <v>#REF!</v>
      </c>
    </row>
    <row r="15" spans="1:15" s="2" customFormat="1" ht="35.25" customHeight="1" thickBot="1">
      <c r="A15" s="167">
        <v>1</v>
      </c>
      <c r="B15" s="169"/>
      <c r="C15" s="169"/>
      <c r="D15" s="199" t="s">
        <v>29</v>
      </c>
      <c r="E15" s="222"/>
      <c r="F15" s="223"/>
      <c r="G15" s="223"/>
      <c r="H15" s="224"/>
      <c r="I15" s="312"/>
      <c r="J15" s="303" t="s">
        <v>57</v>
      </c>
      <c r="K15" s="304"/>
      <c r="L15" s="30"/>
      <c r="N15" s="172" t="s">
        <v>192</v>
      </c>
      <c r="O15" s="173" t="e">
        <f>VLOOKUP(A2,[1]Personel!#REF!,16,FALSE)</f>
        <v>#REF!</v>
      </c>
    </row>
    <row r="16" spans="1:15" s="2" customFormat="1" ht="35.25" customHeight="1" thickBot="1">
      <c r="A16" s="167"/>
      <c r="B16" s="167"/>
      <c r="C16" s="167"/>
      <c r="D16" s="225" t="s">
        <v>33</v>
      </c>
      <c r="E16" s="228" t="s">
        <v>65</v>
      </c>
      <c r="F16" s="228" t="s">
        <v>63</v>
      </c>
      <c r="G16" s="228" t="s">
        <v>64</v>
      </c>
      <c r="H16" s="230" t="s">
        <v>66</v>
      </c>
      <c r="I16" s="312"/>
      <c r="J16" s="303"/>
      <c r="K16" s="304"/>
      <c r="L16" s="30"/>
      <c r="N16" s="172" t="s">
        <v>193</v>
      </c>
      <c r="O16" s="174" t="e">
        <f>VLOOKUP(A2,[1]Personel!#REF!,15,FALSE)</f>
        <v>#REF!</v>
      </c>
    </row>
    <row r="17" spans="1:15" s="2" customFormat="1" ht="35.25" customHeight="1" thickBot="1">
      <c r="A17" s="213" t="s">
        <v>181</v>
      </c>
      <c r="B17" s="214"/>
      <c r="C17" s="167"/>
      <c r="D17" s="226"/>
      <c r="E17" s="229"/>
      <c r="F17" s="229"/>
      <c r="G17" s="229"/>
      <c r="H17" s="231"/>
      <c r="I17" s="312"/>
      <c r="J17" s="34" t="s">
        <v>30</v>
      </c>
      <c r="K17" s="61" t="str">
        <f>E8</f>
        <v>Yakup</v>
      </c>
      <c r="L17" s="62" t="str">
        <f>G8</f>
        <v>ÖZCAN</v>
      </c>
      <c r="N17" s="172" t="s">
        <v>194</v>
      </c>
      <c r="O17" s="175" t="e">
        <f>VLOOKUP(A2,[1]Personel!#REF!,14,FALSE)</f>
        <v>#REF!</v>
      </c>
    </row>
    <row r="18" spans="1:15" s="2" customFormat="1" ht="44.25" customHeight="1" thickBot="1">
      <c r="B18" s="167"/>
      <c r="C18" s="167"/>
      <c r="D18" s="227"/>
      <c r="E18" s="64"/>
      <c r="F18" s="64"/>
      <c r="G18" s="64"/>
      <c r="H18" s="65"/>
      <c r="I18" s="32"/>
      <c r="J18" s="303"/>
      <c r="K18" s="304"/>
      <c r="L18" s="30"/>
      <c r="N18" s="172" t="s">
        <v>195</v>
      </c>
      <c r="O18" s="174" t="e">
        <f>VLOOKUP(A2,[1]Personel!#REF!,13,FALSE)</f>
        <v>#REF!</v>
      </c>
    </row>
    <row r="19" spans="1:15" ht="30" customHeight="1" thickTop="1" thickBot="1">
      <c r="A19" s="169"/>
      <c r="B19" s="167"/>
      <c r="C19" s="167"/>
      <c r="D19" s="267" t="s">
        <v>22</v>
      </c>
      <c r="E19" s="268"/>
      <c r="F19" s="268"/>
      <c r="G19" s="268"/>
      <c r="H19" s="269"/>
      <c r="I19" s="11"/>
      <c r="J19" s="39" t="s">
        <v>31</v>
      </c>
      <c r="K19" s="245">
        <f ca="1">TODAY()</f>
        <v>43202</v>
      </c>
      <c r="L19" s="246"/>
      <c r="N19" s="176" t="s">
        <v>196</v>
      </c>
      <c r="O19" s="174" t="e">
        <f>VLOOKUP(A2,[1]Personel!#REF!,12,FALSE)</f>
        <v>#REF!</v>
      </c>
    </row>
    <row r="20" spans="1:15" ht="30" customHeight="1" thickBot="1">
      <c r="D20" s="10" t="s">
        <v>34</v>
      </c>
      <c r="E20" s="270"/>
      <c r="F20" s="271"/>
      <c r="G20" s="271"/>
      <c r="H20" s="272"/>
      <c r="I20" s="11"/>
      <c r="J20" s="305"/>
      <c r="K20" s="306"/>
      <c r="L20" s="12"/>
      <c r="N20" s="172" t="s">
        <v>197</v>
      </c>
      <c r="O20" s="174" t="e">
        <f>VLOOKUP(A2,[1]Personel!#REF!,11,FALSE)</f>
        <v>#REF!</v>
      </c>
    </row>
    <row r="21" spans="1:15" ht="30" customHeight="1" thickBot="1">
      <c r="C21" s="170"/>
      <c r="D21" s="237" t="s">
        <v>35</v>
      </c>
      <c r="E21" s="293"/>
      <c r="F21" s="294"/>
      <c r="G21" s="294"/>
      <c r="H21" s="295"/>
      <c r="I21" s="256"/>
      <c r="J21" s="305" t="s">
        <v>32</v>
      </c>
      <c r="K21" s="306"/>
      <c r="L21" s="12"/>
      <c r="N21" s="177" t="s">
        <v>198</v>
      </c>
      <c r="O21" s="178" t="e">
        <f>SUM(O10:O20)</f>
        <v>#REF!</v>
      </c>
    </row>
    <row r="22" spans="1:15" ht="30" customHeight="1" thickBot="1">
      <c r="D22" s="238"/>
      <c r="E22" s="296"/>
      <c r="F22" s="297"/>
      <c r="G22" s="298"/>
      <c r="H22" s="299"/>
      <c r="I22" s="256"/>
      <c r="J22" s="307"/>
      <c r="K22" s="308"/>
      <c r="L22" s="13"/>
      <c r="N22" s="194"/>
      <c r="O22" s="194" t="e">
        <f>#REF!</f>
        <v>#REF!</v>
      </c>
    </row>
    <row r="23" spans="1:15" ht="30" customHeight="1" thickBot="1">
      <c r="A23" s="66" t="s">
        <v>182</v>
      </c>
      <c r="D23" s="239"/>
      <c r="E23" s="300"/>
      <c r="F23" s="301"/>
      <c r="G23" s="301"/>
      <c r="H23" s="302"/>
      <c r="I23" s="256"/>
      <c r="J23" s="309"/>
      <c r="K23" s="310"/>
      <c r="L23" s="14"/>
      <c r="N23" s="179" t="s">
        <v>199</v>
      </c>
      <c r="O23" s="180" t="e">
        <f>O21-O22</f>
        <v>#REF!</v>
      </c>
    </row>
    <row r="24" spans="1:15" ht="15.75" customHeight="1" thickTop="1" thickBot="1">
      <c r="D24" s="15"/>
      <c r="E24" s="257"/>
      <c r="F24" s="257"/>
      <c r="G24" s="257"/>
      <c r="H24" s="257"/>
      <c r="I24" s="16"/>
      <c r="J24" s="258"/>
      <c r="K24" s="258"/>
      <c r="L24" s="17"/>
      <c r="N24" s="206"/>
      <c r="O24" s="206"/>
    </row>
    <row r="25" spans="1:15" ht="63" customHeight="1">
      <c r="D25" s="259" t="s">
        <v>36</v>
      </c>
      <c r="E25" s="261" t="s">
        <v>62</v>
      </c>
      <c r="F25" s="262"/>
      <c r="G25" s="262"/>
      <c r="H25" s="262"/>
      <c r="I25" s="262"/>
      <c r="J25" s="262"/>
      <c r="K25" s="262"/>
      <c r="L25" s="263"/>
      <c r="N25" s="206"/>
      <c r="O25" s="206"/>
    </row>
    <row r="26" spans="1:15" ht="63" customHeight="1" thickBot="1">
      <c r="D26" s="260"/>
      <c r="E26" s="264"/>
      <c r="F26" s="265"/>
      <c r="G26" s="265"/>
      <c r="H26" s="265"/>
      <c r="I26" s="265"/>
      <c r="J26" s="265"/>
      <c r="K26" s="265"/>
      <c r="L26" s="266"/>
      <c r="N26" s="206"/>
      <c r="O26" s="206"/>
    </row>
    <row r="27" spans="1:15" ht="15.75" customHeight="1" thickBot="1">
      <c r="D27" s="253"/>
      <c r="E27" s="253"/>
      <c r="F27" s="37"/>
      <c r="G27" s="253"/>
      <c r="H27" s="253"/>
      <c r="I27" s="253"/>
      <c r="J27" s="253"/>
      <c r="K27" s="253"/>
      <c r="L27" s="253"/>
      <c r="N27" s="189"/>
      <c r="O27" s="189"/>
    </row>
    <row r="28" spans="1:15" ht="27" customHeight="1" thickTop="1">
      <c r="D28" s="207" t="s">
        <v>37</v>
      </c>
      <c r="E28" s="208"/>
      <c r="F28" s="209"/>
      <c r="G28" s="254" t="s">
        <v>37</v>
      </c>
      <c r="H28" s="208"/>
      <c r="I28" s="208"/>
      <c r="J28" s="209"/>
      <c r="K28" s="254" t="s">
        <v>37</v>
      </c>
      <c r="L28" s="255"/>
      <c r="N28" s="189"/>
      <c r="O28" s="189"/>
    </row>
    <row r="29" spans="1:15" ht="15.75" customHeight="1">
      <c r="D29" s="210" t="s">
        <v>38</v>
      </c>
      <c r="E29" s="211"/>
      <c r="F29" s="212"/>
      <c r="G29" s="282" t="s">
        <v>39</v>
      </c>
      <c r="H29" s="292"/>
      <c r="I29" s="292"/>
      <c r="J29" s="212"/>
      <c r="K29" s="282" t="s">
        <v>40</v>
      </c>
      <c r="L29" s="283"/>
      <c r="N29" s="189"/>
      <c r="O29" s="189"/>
    </row>
    <row r="30" spans="1:15" ht="15.75" customHeight="1">
      <c r="C30" s="29"/>
      <c r="E30" s="63"/>
      <c r="F30" s="21"/>
      <c r="G30" s="20"/>
      <c r="H30" s="22"/>
      <c r="I30" s="22"/>
      <c r="J30" s="21"/>
      <c r="K30" s="20"/>
      <c r="L30" s="29"/>
      <c r="N30" s="189"/>
      <c r="O30" s="189"/>
    </row>
    <row r="31" spans="1:15" ht="15.75" customHeight="1">
      <c r="D31" s="35"/>
      <c r="E31" s="63"/>
      <c r="F31" s="63"/>
      <c r="G31" s="24"/>
      <c r="H31" s="22"/>
      <c r="I31" s="22"/>
      <c r="J31" s="21"/>
      <c r="K31" s="19"/>
      <c r="L31" s="18"/>
      <c r="N31" s="189"/>
      <c r="O31" s="189"/>
    </row>
    <row r="32" spans="1:15" ht="15.75" customHeight="1">
      <c r="D32" s="23"/>
      <c r="E32" s="183"/>
      <c r="F32" s="183"/>
      <c r="G32" s="24"/>
      <c r="H32" s="22"/>
      <c r="I32" s="22"/>
      <c r="J32" s="21"/>
      <c r="K32" s="184"/>
      <c r="L32" s="29"/>
      <c r="N32" s="189"/>
      <c r="O32" s="189"/>
    </row>
    <row r="33" spans="1:15" ht="15.75" customHeight="1">
      <c r="D33" s="210" t="s">
        <v>41</v>
      </c>
      <c r="E33" s="211"/>
      <c r="F33" s="212"/>
      <c r="G33" s="282" t="s">
        <v>41</v>
      </c>
      <c r="H33" s="211"/>
      <c r="I33" s="211"/>
      <c r="J33" s="212"/>
      <c r="K33" s="282" t="s">
        <v>41</v>
      </c>
      <c r="L33" s="284"/>
      <c r="N33" s="192"/>
      <c r="O33" s="192"/>
    </row>
    <row r="34" spans="1:15" ht="15.75" customHeight="1" thickBot="1">
      <c r="D34" s="25"/>
      <c r="E34" s="28"/>
      <c r="F34" s="28"/>
      <c r="G34" s="27"/>
      <c r="H34" s="28"/>
      <c r="I34" s="28"/>
      <c r="J34" s="26"/>
      <c r="K34" s="185"/>
      <c r="L34" s="186"/>
      <c r="N34" s="192"/>
      <c r="O34" s="192"/>
    </row>
    <row r="35" spans="1:15" ht="15.75" customHeight="1" thickTop="1" thickBot="1">
      <c r="D35" s="291"/>
      <c r="E35" s="291"/>
      <c r="F35" s="36"/>
      <c r="G35" s="291"/>
      <c r="H35" s="291"/>
      <c r="I35" s="291"/>
      <c r="J35" s="291"/>
      <c r="K35" s="291"/>
      <c r="L35" s="291"/>
      <c r="N35" s="189"/>
      <c r="O35" s="189"/>
    </row>
    <row r="36" spans="1:15" ht="21.75" customHeight="1" thickTop="1">
      <c r="D36" s="285" t="s">
        <v>42</v>
      </c>
      <c r="E36" s="286"/>
      <c r="F36" s="286"/>
      <c r="G36" s="286"/>
      <c r="H36" s="286"/>
      <c r="I36" s="286"/>
      <c r="J36" s="286"/>
      <c r="K36" s="286"/>
      <c r="L36" s="287"/>
      <c r="N36" s="189"/>
      <c r="O36" s="189"/>
    </row>
    <row r="37" spans="1:15" ht="21.75" customHeight="1">
      <c r="A37" s="66" t="s">
        <v>182</v>
      </c>
      <c r="D37" s="288"/>
      <c r="E37" s="289"/>
      <c r="F37" s="289"/>
      <c r="G37" s="289"/>
      <c r="H37" s="289"/>
      <c r="I37" s="289"/>
      <c r="J37" s="289"/>
      <c r="K37" s="289"/>
      <c r="L37" s="290"/>
      <c r="N37" s="189"/>
      <c r="O37" s="189"/>
    </row>
    <row r="38" spans="1:15" ht="21.75" customHeight="1">
      <c r="D38" s="288"/>
      <c r="E38" s="289"/>
      <c r="F38" s="289"/>
      <c r="G38" s="289"/>
      <c r="H38" s="289"/>
      <c r="I38" s="289"/>
      <c r="J38" s="289"/>
      <c r="K38" s="289"/>
      <c r="L38" s="290"/>
      <c r="N38" s="189"/>
      <c r="O38" s="189"/>
    </row>
    <row r="39" spans="1:15" ht="21.75" customHeight="1" thickBot="1">
      <c r="D39" s="279" t="str">
        <f>CONCATENATE(K17&amp;"  "&amp;L17)</f>
        <v>Yakup  ÖZCAN</v>
      </c>
      <c r="E39" s="280"/>
      <c r="F39" s="280"/>
      <c r="G39" s="280"/>
      <c r="H39" s="280"/>
      <c r="I39" s="280"/>
      <c r="J39" s="280"/>
      <c r="K39" s="280"/>
      <c r="L39" s="281"/>
      <c r="N39" s="189"/>
      <c r="O39" s="189"/>
    </row>
    <row r="40" spans="1:15" s="182" customFormat="1" ht="30" customHeight="1" thickTop="1">
      <c r="A40" s="181"/>
      <c r="B40" s="181"/>
      <c r="C40" s="181"/>
      <c r="D40" s="248" t="s">
        <v>43</v>
      </c>
      <c r="E40" s="249"/>
      <c r="F40" s="249"/>
      <c r="G40" s="250"/>
      <c r="H40" s="251" t="s">
        <v>44</v>
      </c>
      <c r="I40" s="249"/>
      <c r="J40" s="249"/>
      <c r="K40" s="249"/>
      <c r="L40" s="252"/>
      <c r="N40" s="193"/>
      <c r="O40" s="193"/>
    </row>
    <row r="41" spans="1:15" ht="30" customHeight="1" thickBot="1">
      <c r="D41" s="240"/>
      <c r="E41" s="241"/>
      <c r="F41" s="241"/>
      <c r="G41" s="242"/>
      <c r="H41" s="243" t="s">
        <v>200</v>
      </c>
      <c r="I41" s="241"/>
      <c r="J41" s="241"/>
      <c r="K41" s="241"/>
      <c r="L41" s="244"/>
      <c r="N41" s="189"/>
      <c r="O41" s="189"/>
    </row>
    <row r="42" spans="1:15" ht="15.75" customHeight="1" thickTop="1">
      <c r="D42" s="8"/>
      <c r="E42" s="8"/>
      <c r="F42" s="38"/>
      <c r="G42" s="8"/>
      <c r="H42" s="8"/>
      <c r="I42" s="8"/>
      <c r="J42" s="8"/>
      <c r="K42" s="8"/>
      <c r="L42" s="8"/>
      <c r="N42" s="189"/>
      <c r="O42" s="189"/>
    </row>
    <row r="43" spans="1:15" ht="19.5" thickBot="1">
      <c r="N43" s="189"/>
      <c r="O43" s="189"/>
    </row>
    <row r="44" spans="1:15" ht="20.25" thickTop="1" thickBot="1">
      <c r="D44" s="273" t="s">
        <v>45</v>
      </c>
      <c r="E44" s="274"/>
      <c r="F44" s="274"/>
      <c r="G44" s="274"/>
      <c r="H44" s="274"/>
      <c r="I44" s="196" t="s">
        <v>46</v>
      </c>
      <c r="J44" s="275" t="s">
        <v>47</v>
      </c>
      <c r="K44" s="274"/>
      <c r="L44" s="276"/>
      <c r="N44" s="189"/>
      <c r="O44" s="189"/>
    </row>
    <row r="45" spans="1:15" ht="19.5" thickTop="1">
      <c r="N45" s="189"/>
      <c r="O45" s="189"/>
    </row>
  </sheetData>
  <mergeCells count="76">
    <mergeCell ref="G5:J5"/>
    <mergeCell ref="K5:L5"/>
    <mergeCell ref="D6:H6"/>
    <mergeCell ref="J6:L6"/>
    <mergeCell ref="J8:L8"/>
    <mergeCell ref="D5:F5"/>
    <mergeCell ref="J14:L14"/>
    <mergeCell ref="I15:I17"/>
    <mergeCell ref="J15:K15"/>
    <mergeCell ref="J16:K16"/>
    <mergeCell ref="D7:H7"/>
    <mergeCell ref="J7:L7"/>
    <mergeCell ref="E9:H9"/>
    <mergeCell ref="J9:L9"/>
    <mergeCell ref="E10:H10"/>
    <mergeCell ref="J10:L10"/>
    <mergeCell ref="E11:H11"/>
    <mergeCell ref="I12:I14"/>
    <mergeCell ref="J18:K18"/>
    <mergeCell ref="J20:K20"/>
    <mergeCell ref="J21:K21"/>
    <mergeCell ref="J22:K22"/>
    <mergeCell ref="J23:K23"/>
    <mergeCell ref="D44:H44"/>
    <mergeCell ref="J44:L44"/>
    <mergeCell ref="D1:L1"/>
    <mergeCell ref="D2:L2"/>
    <mergeCell ref="D3:L3"/>
    <mergeCell ref="D39:L39"/>
    <mergeCell ref="K29:L29"/>
    <mergeCell ref="G33:J33"/>
    <mergeCell ref="K33:L33"/>
    <mergeCell ref="D36:L38"/>
    <mergeCell ref="D35:E35"/>
    <mergeCell ref="G35:J35"/>
    <mergeCell ref="K35:L35"/>
    <mergeCell ref="G29:J29"/>
    <mergeCell ref="D27:E27"/>
    <mergeCell ref="G27:J27"/>
    <mergeCell ref="D41:G41"/>
    <mergeCell ref="H41:L41"/>
    <mergeCell ref="K19:L19"/>
    <mergeCell ref="E8:F8"/>
    <mergeCell ref="D40:G40"/>
    <mergeCell ref="H40:L40"/>
    <mergeCell ref="K27:L27"/>
    <mergeCell ref="G28:J28"/>
    <mergeCell ref="K28:L28"/>
    <mergeCell ref="I21:I23"/>
    <mergeCell ref="E24:H24"/>
    <mergeCell ref="J24:K24"/>
    <mergeCell ref="D25:D26"/>
    <mergeCell ref="E25:L26"/>
    <mergeCell ref="D19:H19"/>
    <mergeCell ref="E20:H20"/>
    <mergeCell ref="A17:B17"/>
    <mergeCell ref="A8:B8"/>
    <mergeCell ref="N9:O9"/>
    <mergeCell ref="N24:O24"/>
    <mergeCell ref="D12:D13"/>
    <mergeCell ref="E12:H13"/>
    <mergeCell ref="E14:H15"/>
    <mergeCell ref="D16:D18"/>
    <mergeCell ref="E16:E17"/>
    <mergeCell ref="F16:F17"/>
    <mergeCell ref="G16:G17"/>
    <mergeCell ref="H16:H17"/>
    <mergeCell ref="G8:H8"/>
    <mergeCell ref="J11:L13"/>
    <mergeCell ref="D21:D23"/>
    <mergeCell ref="E21:H23"/>
    <mergeCell ref="N25:O25"/>
    <mergeCell ref="N26:O26"/>
    <mergeCell ref="D28:F28"/>
    <mergeCell ref="D29:F29"/>
    <mergeCell ref="D33:F33"/>
  </mergeCells>
  <pageMargins left="0.70866141732283472" right="0.37" top="0.74803149606299213" bottom="0.6" header="0.31496062992125984" footer="0.31496062992125984"/>
  <pageSetup paperSize="9" scale="62"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topLeftCell="A10" workbookViewId="0">
      <selection activeCell="F11" sqref="F11:G11"/>
    </sheetView>
  </sheetViews>
  <sheetFormatPr defaultRowHeight="15"/>
  <cols>
    <col min="1" max="2" width="7" style="48" customWidth="1"/>
    <col min="3" max="3" width="12.42578125" style="48" bestFit="1" customWidth="1"/>
    <col min="4" max="7" width="9.140625" style="48"/>
    <col min="8" max="8" width="10.42578125" style="48" customWidth="1"/>
    <col min="9" max="10" width="9.140625" style="48"/>
    <col min="11" max="11" width="12.42578125" style="48" bestFit="1" customWidth="1"/>
    <col min="12" max="12" width="9.140625" style="57"/>
    <col min="13" max="14" width="9.140625" style="48"/>
    <col min="15" max="16" width="12.42578125" style="48" bestFit="1" customWidth="1"/>
    <col min="17" max="17" width="12.5703125" style="48" customWidth="1"/>
    <col min="18" max="16384" width="9.140625" style="48"/>
  </cols>
  <sheetData>
    <row r="1" spans="1:17" ht="27" customHeight="1">
      <c r="A1" s="339" t="s">
        <v>19</v>
      </c>
      <c r="B1" s="339"/>
      <c r="C1" s="339"/>
      <c r="D1" s="339"/>
      <c r="E1" s="339"/>
      <c r="F1" s="339"/>
      <c r="G1" s="339"/>
      <c r="H1" s="339"/>
      <c r="I1" s="339"/>
      <c r="J1" s="339"/>
      <c r="K1" s="339"/>
      <c r="L1" s="339"/>
      <c r="M1" s="339"/>
      <c r="N1" s="339"/>
      <c r="O1" s="339"/>
      <c r="P1" s="339"/>
      <c r="Q1" s="339"/>
    </row>
    <row r="2" spans="1:17" s="49" customFormat="1" ht="23.25" customHeight="1">
      <c r="A2" s="348" t="s">
        <v>51</v>
      </c>
      <c r="B2" s="349"/>
      <c r="C2" s="349"/>
      <c r="D2" s="349" t="s">
        <v>52</v>
      </c>
      <c r="E2" s="349"/>
      <c r="F2" s="352"/>
      <c r="G2" s="355" t="s">
        <v>1</v>
      </c>
      <c r="H2" s="357" t="s">
        <v>49</v>
      </c>
      <c r="I2" s="357"/>
      <c r="J2" s="358"/>
      <c r="K2" s="46" t="s">
        <v>2</v>
      </c>
      <c r="L2" s="361" t="s">
        <v>50</v>
      </c>
      <c r="M2" s="361"/>
      <c r="N2" s="361"/>
      <c r="O2" s="361"/>
      <c r="P2" s="361"/>
      <c r="Q2" s="362"/>
    </row>
    <row r="3" spans="1:17" s="49" customFormat="1" ht="23.25" customHeight="1">
      <c r="A3" s="350" t="s">
        <v>0</v>
      </c>
      <c r="B3" s="351"/>
      <c r="C3" s="351"/>
      <c r="D3" s="353">
        <v>31950</v>
      </c>
      <c r="E3" s="351"/>
      <c r="F3" s="354"/>
      <c r="G3" s="356"/>
      <c r="H3" s="359"/>
      <c r="I3" s="359"/>
      <c r="J3" s="360"/>
      <c r="K3" s="47" t="s">
        <v>53</v>
      </c>
      <c r="L3" s="363" t="s">
        <v>54</v>
      </c>
      <c r="M3" s="363"/>
      <c r="N3" s="363"/>
      <c r="O3" s="363"/>
      <c r="P3" s="363"/>
      <c r="Q3" s="364"/>
    </row>
    <row r="4" spans="1:17">
      <c r="A4" s="340"/>
      <c r="B4" s="341"/>
      <c r="C4" s="1"/>
      <c r="D4" s="340" t="s">
        <v>3</v>
      </c>
      <c r="E4" s="344"/>
      <c r="F4" s="344"/>
      <c r="G4" s="344"/>
      <c r="H4" s="344"/>
      <c r="I4" s="344"/>
      <c r="J4" s="341"/>
      <c r="K4" s="345"/>
      <c r="L4" s="346"/>
      <c r="M4" s="346"/>
      <c r="N4" s="346"/>
      <c r="O4" s="346"/>
      <c r="P4" s="346"/>
      <c r="Q4" s="347"/>
    </row>
    <row r="5" spans="1:17" s="50" customFormat="1" ht="51">
      <c r="A5" s="342" t="s">
        <v>4</v>
      </c>
      <c r="B5" s="343"/>
      <c r="C5" s="3" t="s">
        <v>5</v>
      </c>
      <c r="D5" s="3" t="s">
        <v>6</v>
      </c>
      <c r="E5" s="3" t="s">
        <v>7</v>
      </c>
      <c r="F5" s="342" t="s">
        <v>8</v>
      </c>
      <c r="G5" s="343"/>
      <c r="H5" s="3" t="s">
        <v>9</v>
      </c>
      <c r="I5" s="3" t="s">
        <v>10</v>
      </c>
      <c r="J5" s="3" t="s">
        <v>11</v>
      </c>
      <c r="K5" s="3" t="s">
        <v>12</v>
      </c>
      <c r="L5" s="3" t="s">
        <v>13</v>
      </c>
      <c r="M5" s="3" t="s">
        <v>14</v>
      </c>
      <c r="N5" s="3" t="s">
        <v>15</v>
      </c>
      <c r="O5" s="3" t="s">
        <v>16</v>
      </c>
      <c r="P5" s="3" t="s">
        <v>17</v>
      </c>
      <c r="Q5" s="3" t="s">
        <v>18</v>
      </c>
    </row>
    <row r="6" spans="1:17" s="50" customFormat="1" ht="20.25" customHeight="1">
      <c r="A6" s="51">
        <v>2007</v>
      </c>
      <c r="B6" s="52">
        <v>2008</v>
      </c>
      <c r="C6" s="58">
        <v>39418</v>
      </c>
      <c r="D6" s="40"/>
      <c r="E6" s="40"/>
      <c r="F6" s="337"/>
      <c r="G6" s="338"/>
      <c r="H6" s="40"/>
      <c r="I6" s="40"/>
      <c r="J6" s="40"/>
      <c r="K6" s="58">
        <v>39784</v>
      </c>
      <c r="L6" s="43">
        <v>18</v>
      </c>
      <c r="M6" s="43">
        <v>30</v>
      </c>
      <c r="N6" s="40"/>
      <c r="O6" s="59">
        <v>41351</v>
      </c>
      <c r="P6" s="40"/>
      <c r="Q6" s="40"/>
    </row>
    <row r="7" spans="1:17" s="50" customFormat="1" ht="20.25" customHeight="1">
      <c r="A7" s="53">
        <v>2008</v>
      </c>
      <c r="B7" s="54">
        <f t="shared" ref="B7" si="0">A7+1</f>
        <v>2009</v>
      </c>
      <c r="C7" s="42">
        <v>39784</v>
      </c>
      <c r="D7" s="41"/>
      <c r="E7" s="41"/>
      <c r="F7" s="335"/>
      <c r="G7" s="336"/>
      <c r="H7" s="41"/>
      <c r="I7" s="41"/>
      <c r="J7" s="41"/>
      <c r="K7" s="42">
        <v>40149</v>
      </c>
      <c r="L7" s="44">
        <v>19</v>
      </c>
      <c r="M7" s="44">
        <v>3</v>
      </c>
      <c r="N7" s="41"/>
      <c r="O7" s="42"/>
      <c r="P7" s="60">
        <v>41386</v>
      </c>
      <c r="Q7" s="41"/>
    </row>
    <row r="8" spans="1:17" s="50" customFormat="1" ht="20.25" customHeight="1">
      <c r="A8" s="53">
        <v>2008</v>
      </c>
      <c r="B8" s="54">
        <f t="shared" ref="B8:B26" si="1">A8+1</f>
        <v>2009</v>
      </c>
      <c r="C8" s="42">
        <v>39784</v>
      </c>
      <c r="D8" s="41"/>
      <c r="E8" s="41"/>
      <c r="F8" s="335"/>
      <c r="G8" s="336"/>
      <c r="H8" s="41"/>
      <c r="I8" s="41"/>
      <c r="J8" s="41"/>
      <c r="K8" s="42">
        <v>40149</v>
      </c>
      <c r="L8" s="44">
        <v>19</v>
      </c>
      <c r="M8" s="44">
        <v>10</v>
      </c>
      <c r="N8" s="41"/>
      <c r="O8" s="60">
        <v>41443</v>
      </c>
      <c r="P8" s="59">
        <v>41454</v>
      </c>
      <c r="Q8" s="41"/>
    </row>
    <row r="9" spans="1:17" s="50" customFormat="1" ht="20.25" customHeight="1">
      <c r="A9" s="53">
        <v>2008</v>
      </c>
      <c r="B9" s="54">
        <f t="shared" si="1"/>
        <v>2009</v>
      </c>
      <c r="C9" s="42">
        <v>39784</v>
      </c>
      <c r="D9" s="41"/>
      <c r="E9" s="41"/>
      <c r="F9" s="335"/>
      <c r="G9" s="336"/>
      <c r="H9" s="41"/>
      <c r="I9" s="41"/>
      <c r="J9" s="41"/>
      <c r="K9" s="42">
        <v>40149</v>
      </c>
      <c r="L9" s="44">
        <v>19</v>
      </c>
      <c r="M9" s="44">
        <v>17</v>
      </c>
      <c r="N9" s="41"/>
      <c r="O9" s="41"/>
      <c r="P9" s="41"/>
      <c r="Q9" s="41"/>
    </row>
    <row r="10" spans="1:17" s="50" customFormat="1" ht="20.25" customHeight="1">
      <c r="A10" s="53">
        <f t="shared" ref="A10:A26" si="2">B9</f>
        <v>2009</v>
      </c>
      <c r="B10" s="54">
        <f t="shared" si="1"/>
        <v>2010</v>
      </c>
      <c r="C10" s="42">
        <f>K9</f>
        <v>40149</v>
      </c>
      <c r="D10" s="41"/>
      <c r="E10" s="41"/>
      <c r="F10" s="335"/>
      <c r="G10" s="336"/>
      <c r="H10" s="41"/>
      <c r="I10" s="41"/>
      <c r="J10" s="41"/>
      <c r="K10" s="42">
        <f>C10+365</f>
        <v>40514</v>
      </c>
      <c r="L10" s="44">
        <f>L9+1</f>
        <v>20</v>
      </c>
      <c r="M10" s="44">
        <v>30</v>
      </c>
      <c r="N10" s="41"/>
      <c r="O10" s="41"/>
      <c r="P10" s="41"/>
      <c r="Q10" s="41"/>
    </row>
    <row r="11" spans="1:17" s="50" customFormat="1" ht="20.25" customHeight="1">
      <c r="A11" s="53">
        <f t="shared" si="2"/>
        <v>2010</v>
      </c>
      <c r="B11" s="54">
        <f t="shared" si="1"/>
        <v>2011</v>
      </c>
      <c r="C11" s="42">
        <f t="shared" ref="C11:C17" si="3">K10</f>
        <v>40514</v>
      </c>
      <c r="D11" s="41"/>
      <c r="E11" s="41"/>
      <c r="F11" s="335"/>
      <c r="G11" s="336"/>
      <c r="H11" s="41"/>
      <c r="I11" s="41"/>
      <c r="J11" s="41"/>
      <c r="K11" s="42">
        <f t="shared" ref="K11:K17" si="4">C11+365</f>
        <v>40879</v>
      </c>
      <c r="L11" s="44">
        <f t="shared" ref="L11:L17" si="5">L10+1</f>
        <v>21</v>
      </c>
      <c r="M11" s="44">
        <v>30</v>
      </c>
      <c r="N11" s="41"/>
      <c r="O11" s="41"/>
      <c r="P11" s="41"/>
      <c r="Q11" s="41"/>
    </row>
    <row r="12" spans="1:17" s="50" customFormat="1" ht="20.25" customHeight="1">
      <c r="A12" s="53">
        <f t="shared" si="2"/>
        <v>2011</v>
      </c>
      <c r="B12" s="54">
        <f t="shared" si="1"/>
        <v>2012</v>
      </c>
      <c r="C12" s="42">
        <f t="shared" si="3"/>
        <v>40879</v>
      </c>
      <c r="D12" s="41"/>
      <c r="E12" s="41"/>
      <c r="F12" s="335"/>
      <c r="G12" s="336"/>
      <c r="H12" s="41"/>
      <c r="I12" s="41"/>
      <c r="J12" s="41"/>
      <c r="K12" s="42">
        <v>41245</v>
      </c>
      <c r="L12" s="44">
        <f t="shared" si="5"/>
        <v>22</v>
      </c>
      <c r="M12" s="44">
        <v>30</v>
      </c>
      <c r="N12" s="41"/>
      <c r="O12" s="41"/>
      <c r="P12" s="41"/>
      <c r="Q12" s="41"/>
    </row>
    <row r="13" spans="1:17" s="50" customFormat="1" ht="20.25" customHeight="1">
      <c r="A13" s="53">
        <f t="shared" si="2"/>
        <v>2012</v>
      </c>
      <c r="B13" s="54">
        <f t="shared" si="1"/>
        <v>2013</v>
      </c>
      <c r="C13" s="42">
        <f t="shared" si="3"/>
        <v>41245</v>
      </c>
      <c r="D13" s="41"/>
      <c r="E13" s="41"/>
      <c r="F13" s="335"/>
      <c r="G13" s="336"/>
      <c r="H13" s="41"/>
      <c r="I13" s="41"/>
      <c r="J13" s="41"/>
      <c r="K13" s="42">
        <f t="shared" si="4"/>
        <v>41610</v>
      </c>
      <c r="L13" s="44">
        <f t="shared" si="5"/>
        <v>23</v>
      </c>
      <c r="M13" s="44">
        <v>30</v>
      </c>
      <c r="N13" s="41"/>
      <c r="O13" s="42">
        <v>43115</v>
      </c>
      <c r="P13" s="41"/>
      <c r="Q13" s="41"/>
    </row>
    <row r="14" spans="1:17" s="50" customFormat="1" ht="20.25" customHeight="1">
      <c r="A14" s="53">
        <f t="shared" si="2"/>
        <v>2013</v>
      </c>
      <c r="B14" s="54">
        <f t="shared" si="1"/>
        <v>2014</v>
      </c>
      <c r="C14" s="42">
        <f t="shared" si="3"/>
        <v>41610</v>
      </c>
      <c r="D14" s="41"/>
      <c r="E14" s="41"/>
      <c r="F14" s="335"/>
      <c r="G14" s="336"/>
      <c r="H14" s="41"/>
      <c r="I14" s="41"/>
      <c r="J14" s="41"/>
      <c r="K14" s="42">
        <f t="shared" si="4"/>
        <v>41975</v>
      </c>
      <c r="L14" s="44">
        <f t="shared" si="5"/>
        <v>24</v>
      </c>
      <c r="M14" s="44">
        <v>30</v>
      </c>
      <c r="N14" s="41"/>
      <c r="O14" s="41"/>
      <c r="P14" s="41"/>
      <c r="Q14" s="41"/>
    </row>
    <row r="15" spans="1:17" s="50" customFormat="1" ht="20.25" customHeight="1">
      <c r="A15" s="53">
        <f t="shared" si="2"/>
        <v>2014</v>
      </c>
      <c r="B15" s="54">
        <f t="shared" si="1"/>
        <v>2015</v>
      </c>
      <c r="C15" s="42">
        <f t="shared" si="3"/>
        <v>41975</v>
      </c>
      <c r="D15" s="41"/>
      <c r="E15" s="41"/>
      <c r="F15" s="335"/>
      <c r="G15" s="336"/>
      <c r="H15" s="41"/>
      <c r="I15" s="41"/>
      <c r="J15" s="41"/>
      <c r="K15" s="42">
        <f t="shared" si="4"/>
        <v>42340</v>
      </c>
      <c r="L15" s="44">
        <f t="shared" si="5"/>
        <v>25</v>
      </c>
      <c r="M15" s="44">
        <v>30</v>
      </c>
      <c r="N15" s="41"/>
      <c r="O15" s="41"/>
      <c r="P15" s="41"/>
      <c r="Q15" s="41"/>
    </row>
    <row r="16" spans="1:17" s="50" customFormat="1" ht="20.25" customHeight="1">
      <c r="A16" s="53">
        <f t="shared" si="2"/>
        <v>2015</v>
      </c>
      <c r="B16" s="54">
        <f t="shared" si="1"/>
        <v>2016</v>
      </c>
      <c r="C16" s="42">
        <f t="shared" si="3"/>
        <v>42340</v>
      </c>
      <c r="D16" s="41"/>
      <c r="E16" s="41"/>
      <c r="F16" s="335"/>
      <c r="G16" s="336"/>
      <c r="H16" s="41"/>
      <c r="I16" s="41"/>
      <c r="J16" s="41"/>
      <c r="K16" s="42">
        <v>42706</v>
      </c>
      <c r="L16" s="44">
        <f t="shared" si="5"/>
        <v>26</v>
      </c>
      <c r="M16" s="44">
        <v>30</v>
      </c>
      <c r="N16" s="41"/>
      <c r="O16" s="41"/>
      <c r="P16" s="41"/>
      <c r="Q16" s="41"/>
    </row>
    <row r="17" spans="1:17" s="50" customFormat="1" ht="20.25" customHeight="1">
      <c r="A17" s="53">
        <f t="shared" si="2"/>
        <v>2016</v>
      </c>
      <c r="B17" s="54">
        <f t="shared" si="1"/>
        <v>2017</v>
      </c>
      <c r="C17" s="42">
        <f t="shared" si="3"/>
        <v>42706</v>
      </c>
      <c r="D17" s="41"/>
      <c r="E17" s="41"/>
      <c r="F17" s="335"/>
      <c r="G17" s="336"/>
      <c r="H17" s="41"/>
      <c r="I17" s="41"/>
      <c r="J17" s="41"/>
      <c r="K17" s="42">
        <f t="shared" si="4"/>
        <v>43071</v>
      </c>
      <c r="L17" s="44">
        <f t="shared" si="5"/>
        <v>27</v>
      </c>
      <c r="M17" s="44">
        <v>30</v>
      </c>
      <c r="N17" s="41"/>
      <c r="O17" s="41"/>
      <c r="P17" s="42">
        <v>43432</v>
      </c>
      <c r="Q17" s="41"/>
    </row>
    <row r="18" spans="1:17" s="50" customFormat="1" ht="20.25" customHeight="1">
      <c r="A18" s="53">
        <f t="shared" si="2"/>
        <v>2017</v>
      </c>
      <c r="B18" s="54">
        <f t="shared" si="1"/>
        <v>2018</v>
      </c>
      <c r="C18" s="41"/>
      <c r="D18" s="41"/>
      <c r="E18" s="41"/>
      <c r="F18" s="335"/>
      <c r="G18" s="336"/>
      <c r="H18" s="41"/>
      <c r="I18" s="41"/>
      <c r="J18" s="41"/>
      <c r="K18" s="41"/>
      <c r="L18" s="44"/>
      <c r="M18" s="41"/>
      <c r="N18" s="41"/>
      <c r="O18" s="41"/>
      <c r="P18" s="41"/>
      <c r="Q18" s="41"/>
    </row>
    <row r="19" spans="1:17" s="50" customFormat="1" ht="20.25" customHeight="1">
      <c r="A19" s="53">
        <f t="shared" si="2"/>
        <v>2018</v>
      </c>
      <c r="B19" s="54">
        <f t="shared" si="1"/>
        <v>2019</v>
      </c>
      <c r="C19" s="41"/>
      <c r="D19" s="41"/>
      <c r="E19" s="41"/>
      <c r="F19" s="335"/>
      <c r="G19" s="336"/>
      <c r="H19" s="41"/>
      <c r="I19" s="41"/>
      <c r="J19" s="41"/>
      <c r="K19" s="41"/>
      <c r="L19" s="44"/>
      <c r="M19" s="41"/>
      <c r="N19" s="41"/>
      <c r="O19" s="41"/>
      <c r="P19" s="41"/>
      <c r="Q19" s="41"/>
    </row>
    <row r="20" spans="1:17" s="50" customFormat="1" ht="20.25" customHeight="1">
      <c r="A20" s="53">
        <f t="shared" si="2"/>
        <v>2019</v>
      </c>
      <c r="B20" s="54">
        <f t="shared" si="1"/>
        <v>2020</v>
      </c>
      <c r="C20" s="41"/>
      <c r="D20" s="41"/>
      <c r="E20" s="41"/>
      <c r="F20" s="335"/>
      <c r="G20" s="336"/>
      <c r="H20" s="41"/>
      <c r="I20" s="41"/>
      <c r="J20" s="41"/>
      <c r="K20" s="41"/>
      <c r="L20" s="44"/>
      <c r="M20" s="41"/>
      <c r="N20" s="41"/>
      <c r="O20" s="41"/>
      <c r="P20" s="41"/>
      <c r="Q20" s="41"/>
    </row>
    <row r="21" spans="1:17" s="50" customFormat="1" ht="20.25" customHeight="1">
      <c r="A21" s="53">
        <f t="shared" si="2"/>
        <v>2020</v>
      </c>
      <c r="B21" s="54">
        <f t="shared" si="1"/>
        <v>2021</v>
      </c>
      <c r="C21" s="41"/>
      <c r="D21" s="41"/>
      <c r="E21" s="41"/>
      <c r="F21" s="335"/>
      <c r="G21" s="336"/>
      <c r="H21" s="41"/>
      <c r="I21" s="41"/>
      <c r="J21" s="41"/>
      <c r="K21" s="41"/>
      <c r="L21" s="44"/>
      <c r="M21" s="41"/>
      <c r="N21" s="41"/>
      <c r="O21" s="41"/>
      <c r="P21" s="41"/>
      <c r="Q21" s="41"/>
    </row>
    <row r="22" spans="1:17" s="50" customFormat="1" ht="20.25" customHeight="1">
      <c r="A22" s="53">
        <f t="shared" si="2"/>
        <v>2021</v>
      </c>
      <c r="B22" s="54">
        <f t="shared" si="1"/>
        <v>2022</v>
      </c>
      <c r="C22" s="41"/>
      <c r="D22" s="41"/>
      <c r="E22" s="41"/>
      <c r="F22" s="335"/>
      <c r="G22" s="336"/>
      <c r="H22" s="41"/>
      <c r="I22" s="41"/>
      <c r="J22" s="41"/>
      <c r="K22" s="41"/>
      <c r="L22" s="44"/>
      <c r="M22" s="41"/>
      <c r="N22" s="41"/>
      <c r="O22" s="41"/>
      <c r="P22" s="41"/>
      <c r="Q22" s="41"/>
    </row>
    <row r="23" spans="1:17" s="50" customFormat="1" ht="20.25" customHeight="1">
      <c r="A23" s="53">
        <f t="shared" si="2"/>
        <v>2022</v>
      </c>
      <c r="B23" s="54">
        <f t="shared" si="1"/>
        <v>2023</v>
      </c>
      <c r="C23" s="41"/>
      <c r="D23" s="41"/>
      <c r="E23" s="41"/>
      <c r="F23" s="335"/>
      <c r="G23" s="336"/>
      <c r="H23" s="41"/>
      <c r="I23" s="41"/>
      <c r="J23" s="41"/>
      <c r="K23" s="41"/>
      <c r="L23" s="44"/>
      <c r="M23" s="41"/>
      <c r="N23" s="41"/>
      <c r="O23" s="41"/>
      <c r="P23" s="41"/>
      <c r="Q23" s="41"/>
    </row>
    <row r="24" spans="1:17" s="50" customFormat="1" ht="20.25" customHeight="1">
      <c r="A24" s="53">
        <f t="shared" si="2"/>
        <v>2023</v>
      </c>
      <c r="B24" s="54">
        <f t="shared" si="1"/>
        <v>2024</v>
      </c>
      <c r="C24" s="41"/>
      <c r="D24" s="41"/>
      <c r="E24" s="41"/>
      <c r="F24" s="335"/>
      <c r="G24" s="336"/>
      <c r="H24" s="41"/>
      <c r="I24" s="41"/>
      <c r="J24" s="41"/>
      <c r="K24" s="41"/>
      <c r="L24" s="44"/>
      <c r="M24" s="41"/>
      <c r="N24" s="41"/>
      <c r="O24" s="41"/>
      <c r="P24" s="41"/>
      <c r="Q24" s="41"/>
    </row>
    <row r="25" spans="1:17" s="50" customFormat="1" ht="20.25" customHeight="1">
      <c r="A25" s="53">
        <f t="shared" si="2"/>
        <v>2024</v>
      </c>
      <c r="B25" s="54">
        <f t="shared" si="1"/>
        <v>2025</v>
      </c>
      <c r="C25" s="41"/>
      <c r="D25" s="41"/>
      <c r="E25" s="41"/>
      <c r="F25" s="335"/>
      <c r="G25" s="336"/>
      <c r="H25" s="41"/>
      <c r="I25" s="41"/>
      <c r="J25" s="41"/>
      <c r="K25" s="41"/>
      <c r="L25" s="44"/>
      <c r="M25" s="41"/>
      <c r="N25" s="41"/>
      <c r="O25" s="41"/>
      <c r="P25" s="41"/>
      <c r="Q25" s="41"/>
    </row>
    <row r="26" spans="1:17" s="50" customFormat="1" ht="20.25" customHeight="1">
      <c r="A26" s="53">
        <f t="shared" si="2"/>
        <v>2025</v>
      </c>
      <c r="B26" s="54">
        <f t="shared" si="1"/>
        <v>2026</v>
      </c>
      <c r="C26" s="41"/>
      <c r="D26" s="41"/>
      <c r="E26" s="41"/>
      <c r="F26" s="335"/>
      <c r="G26" s="336"/>
      <c r="H26" s="41"/>
      <c r="I26" s="41"/>
      <c r="J26" s="41"/>
      <c r="K26" s="41"/>
      <c r="L26" s="44"/>
      <c r="M26" s="41"/>
      <c r="N26" s="41"/>
      <c r="O26" s="41"/>
      <c r="P26" s="41"/>
      <c r="Q26" s="41"/>
    </row>
    <row r="27" spans="1:17" ht="15" customHeight="1">
      <c r="A27" s="55"/>
      <c r="B27" s="56"/>
      <c r="C27" s="7"/>
      <c r="D27" s="4"/>
      <c r="E27" s="4"/>
      <c r="F27" s="5"/>
      <c r="G27" s="6"/>
      <c r="H27" s="4"/>
      <c r="I27" s="4"/>
      <c r="J27" s="4"/>
      <c r="K27" s="4"/>
      <c r="L27" s="45"/>
      <c r="M27" s="4"/>
      <c r="N27" s="4"/>
      <c r="O27" s="4"/>
      <c r="P27" s="4"/>
      <c r="Q27" s="7"/>
    </row>
  </sheetData>
  <mergeCells count="35">
    <mergeCell ref="A1:Q1"/>
    <mergeCell ref="A4:B4"/>
    <mergeCell ref="A5:B5"/>
    <mergeCell ref="F5:G5"/>
    <mergeCell ref="D4:J4"/>
    <mergeCell ref="K4:Q4"/>
    <mergeCell ref="A2:C2"/>
    <mergeCell ref="A3:C3"/>
    <mergeCell ref="D2:F2"/>
    <mergeCell ref="D3:F3"/>
    <mergeCell ref="G2:G3"/>
    <mergeCell ref="H2:J3"/>
    <mergeCell ref="L2:Q2"/>
    <mergeCell ref="L3:Q3"/>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6:G26"/>
    <mergeCell ref="F21:G21"/>
    <mergeCell ref="F22:G22"/>
    <mergeCell ref="F23:G23"/>
    <mergeCell ref="F24:G24"/>
    <mergeCell ref="F25:G25"/>
  </mergeCells>
  <pageMargins left="0.70866141732283472" right="0.70866141732283472" top="0.74803149606299213" bottom="0.74803149606299213" header="0.31496062992125984" footer="0.31496062992125984"/>
  <pageSetup paperSize="9" scale="77"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Personel</vt:lpstr>
      <vt:lpstr>İzin Onayı</vt:lpstr>
      <vt:lpstr>İzin Kayıt Defteri</vt:lpstr>
      <vt:lpstr>'İzin Onayı'!Yazdırma_Alanı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dc:creator>
  <cp:lastModifiedBy>YAKUP</cp:lastModifiedBy>
  <cp:lastPrinted>2018-01-22T09:23:28Z</cp:lastPrinted>
  <dcterms:created xsi:type="dcterms:W3CDTF">2018-01-15T10:43:41Z</dcterms:created>
  <dcterms:modified xsi:type="dcterms:W3CDTF">2018-04-12T06:24:27Z</dcterms:modified>
</cp:coreProperties>
</file>